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86156</author>
  </authors>
  <commentList>
    <comment ref="D55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京蒙</t>
        </r>
      </text>
    </comment>
    <comment ref="D6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白音沟小学</t>
        </r>
      </text>
    </comment>
    <comment ref="E72" authorId="0">
      <text>
        <r>
          <rPr>
            <b/>
            <sz val="9"/>
            <rFont val="宋体"/>
            <charset val="134"/>
          </rPr>
          <t>86156:</t>
        </r>
        <r>
          <rPr>
            <sz val="9"/>
            <rFont val="宋体"/>
            <charset val="134"/>
          </rPr>
          <t xml:space="preserve">
变频器、潜水泵（光伏资金）</t>
        </r>
      </text>
    </comment>
  </commentList>
</comments>
</file>

<file path=xl/sharedStrings.xml><?xml version="1.0" encoding="utf-8"?>
<sst xmlns="http://schemas.openxmlformats.org/spreadsheetml/2006/main" count="79" uniqueCount="79">
  <si>
    <t>2025年度孤山子村收支情况表</t>
  </si>
  <si>
    <t>内容</t>
  </si>
  <si>
    <t>金  额</t>
  </si>
  <si>
    <t>第一季度收支表</t>
  </si>
  <si>
    <t>第二季度收支表</t>
  </si>
  <si>
    <t>第三季度收支表</t>
  </si>
  <si>
    <t>第四季度收支表</t>
  </si>
  <si>
    <t>合计</t>
  </si>
  <si>
    <t>2024年末银行存款余额</t>
  </si>
  <si>
    <t>收入类</t>
  </si>
  <si>
    <t>一、经营收入</t>
  </si>
  <si>
    <t>1、销售收入</t>
  </si>
  <si>
    <t>2、劳务收入</t>
  </si>
  <si>
    <t>3、出租收入</t>
  </si>
  <si>
    <t>4、发包收入</t>
  </si>
  <si>
    <t>5、京蒙帮扶</t>
  </si>
  <si>
    <t>6、幸福院光伏收入</t>
  </si>
  <si>
    <t>7、屋顶光伏收入</t>
  </si>
  <si>
    <t>7、联村电站光伏收入</t>
  </si>
  <si>
    <t>8、公益岗工资</t>
  </si>
  <si>
    <t>9、其他</t>
  </si>
  <si>
    <t>10、基本户转入光伏户</t>
  </si>
  <si>
    <t>二、投资收益</t>
  </si>
  <si>
    <t>1、股权投资收益</t>
  </si>
  <si>
    <t>2、债权投资收益</t>
  </si>
  <si>
    <t>3、其他投资收益</t>
  </si>
  <si>
    <t>三、补助收入</t>
  </si>
  <si>
    <t>1、转移支付</t>
  </si>
  <si>
    <t>2、党员活动经费</t>
  </si>
  <si>
    <t>3、其他</t>
  </si>
  <si>
    <t>四、其他收入</t>
  </si>
  <si>
    <t>1、存款利息</t>
  </si>
  <si>
    <t>2、卫生费</t>
  </si>
  <si>
    <t>3、风能占地</t>
  </si>
  <si>
    <t>4、其他</t>
  </si>
  <si>
    <t>支出类</t>
  </si>
  <si>
    <t>一、经营支出</t>
  </si>
  <si>
    <t>1、劳务成本（公益岗）</t>
  </si>
  <si>
    <t>2、租地费（风能占地）</t>
  </si>
  <si>
    <t>3、村级光伏维修（村级光伏）</t>
  </si>
  <si>
    <t>二、税金及附加</t>
  </si>
  <si>
    <t>三、管理费用（运转支出）</t>
  </si>
  <si>
    <t>1、办公费</t>
  </si>
  <si>
    <t>2、报刊费</t>
  </si>
  <si>
    <t>3、电费</t>
  </si>
  <si>
    <t>4、网费</t>
  </si>
  <si>
    <t>5、差旅费</t>
  </si>
  <si>
    <t>6、交通费</t>
  </si>
  <si>
    <t>7、取暖费（购煤款）</t>
  </si>
  <si>
    <t>8、监委会、小组长、网格员工资</t>
  </si>
  <si>
    <t>9、人工费</t>
  </si>
  <si>
    <t>10、车工费</t>
  </si>
  <si>
    <t>11、其他</t>
  </si>
  <si>
    <t>四、公益支出</t>
  </si>
  <si>
    <t>1、内部公益事业</t>
  </si>
  <si>
    <t>（1） 人饮井更换水泵支出</t>
  </si>
  <si>
    <t>（2）人饮井更换水泵支出</t>
  </si>
  <si>
    <t>（3） 自来水井管护费</t>
  </si>
  <si>
    <t>（4）防火防汛费用</t>
  </si>
  <si>
    <t>（5） 雇用铲车维修田间路</t>
  </si>
  <si>
    <t>（6） 自来水管道维修</t>
  </si>
  <si>
    <t>（7） 雇用铲车机械设备清理村庄及河道卫生</t>
  </si>
  <si>
    <t>（8）自来水井电费</t>
  </si>
  <si>
    <t>13.000.00</t>
  </si>
  <si>
    <t>2、集体福利</t>
  </si>
  <si>
    <t>3、成员福利</t>
  </si>
  <si>
    <t>（1）七一活动奖品</t>
  </si>
  <si>
    <t>（2）三八活动奖品</t>
  </si>
  <si>
    <t>（3）其他</t>
  </si>
  <si>
    <t>4、公益性固定资产费用</t>
  </si>
  <si>
    <t>5、卫生费支出</t>
  </si>
  <si>
    <t>（1）卫生转运费</t>
  </si>
  <si>
    <t>（2）清理卫生支出</t>
  </si>
  <si>
    <t>6、其他(还内部往来)</t>
  </si>
  <si>
    <t>7、产业奖补（光伏资金）</t>
  </si>
  <si>
    <t>五、其他支出</t>
  </si>
  <si>
    <t>1、银行手续费</t>
  </si>
  <si>
    <t>2、基本户转入光伏户</t>
  </si>
  <si>
    <t>六、固定资产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</si>
</sst>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6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7" borderId="11">
      <alignment vertical="center"/>
    </xf>
    <xf numFmtId="0" fontId="17" fillId="8" borderId="12">
      <alignment vertical="center"/>
    </xf>
    <xf numFmtId="0" fontId="18" fillId="8" borderId="11">
      <alignment vertical="center"/>
    </xf>
    <xf numFmtId="0" fontId="19" fillId="9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6" fillId="34" borderId="0">
      <alignment vertical="center"/>
    </xf>
    <xf numFmtId="0" fontId="26" fillId="35" borderId="0">
      <alignment vertical="center"/>
    </xf>
    <xf numFmtId="0" fontId="25" fillId="36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" fontId="5" fillId="3" borderId="2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4" fontId="7" fillId="4" borderId="2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vertical="center"/>
    </xf>
    <xf numFmtId="4" fontId="0" fillId="4" borderId="2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F12" sqref="F12"/>
    </sheetView>
  </sheetViews>
  <sheetFormatPr defaultColWidth="9" defaultRowHeight="13.5" outlineLevelCol="6"/>
  <cols>
    <col min="1" max="1" width="21" customWidth="1"/>
    <col min="2" max="2" width="18.125" customWidth="1"/>
    <col min="3" max="3" width="17.125" customWidth="1"/>
    <col min="4" max="4" width="17.25" customWidth="1"/>
    <col min="5" max="5" width="14.75" customWidth="1"/>
  </cols>
  <sheetData>
    <row r="1" ht="25.5" spans="1:7">
      <c r="A1" s="1" t="s">
        <v>0</v>
      </c>
      <c r="B1" s="2"/>
      <c r="C1" s="3"/>
      <c r="D1" s="4"/>
      <c r="E1" s="1"/>
      <c r="F1" s="1"/>
      <c r="G1" s="2"/>
    </row>
    <row r="2" ht="42.75" spans="1: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</row>
    <row r="3" ht="14.25" spans="1:7">
      <c r="A3" s="12" t="s">
        <v>8</v>
      </c>
      <c r="B3" s="13">
        <v>781801.41</v>
      </c>
      <c r="C3" s="14"/>
      <c r="D3" s="14"/>
      <c r="E3" s="15"/>
      <c r="F3" s="16"/>
      <c r="G3" s="15"/>
    </row>
    <row r="4" ht="14.25" spans="1:7">
      <c r="A4" s="17" t="s">
        <v>9</v>
      </c>
      <c r="B4" s="18">
        <f>B5+B17+B21+B25</f>
        <v>1906050</v>
      </c>
      <c r="C4" s="19">
        <f>C5+C21+C25</f>
        <v>974078.42</v>
      </c>
      <c r="D4" s="19">
        <f>D5+D21+D25</f>
        <v>291742.07</v>
      </c>
      <c r="E4" s="19">
        <f>E5+E21+E25</f>
        <v>894284.82</v>
      </c>
      <c r="F4" s="20"/>
      <c r="G4" s="19"/>
    </row>
    <row r="5" ht="14.25" spans="1:7">
      <c r="A5" s="21" t="s">
        <v>10</v>
      </c>
      <c r="B5" s="22">
        <f>SUM(B6:B15)</f>
        <v>195000</v>
      </c>
      <c r="C5" s="23">
        <f>SUM(C6:C15)</f>
        <v>49972.62</v>
      </c>
      <c r="D5" s="23">
        <f>SUM(D6:D16)</f>
        <v>110873.03</v>
      </c>
      <c r="E5" s="23">
        <f>SUM(E6:E16)</f>
        <v>622125.3</v>
      </c>
      <c r="F5" s="24"/>
      <c r="G5" s="23"/>
    </row>
    <row r="6" ht="14.25" spans="1:7">
      <c r="A6" s="25" t="s">
        <v>11</v>
      </c>
      <c r="B6" s="25"/>
      <c r="C6" s="14"/>
      <c r="D6" s="14"/>
      <c r="E6" s="26"/>
      <c r="F6" s="27"/>
      <c r="G6" s="15"/>
    </row>
    <row r="7" ht="14.25" spans="1:7">
      <c r="A7" s="25" t="s">
        <v>12</v>
      </c>
      <c r="B7" s="25"/>
      <c r="C7" s="14"/>
      <c r="D7" s="14"/>
      <c r="E7" s="26"/>
      <c r="F7" s="27"/>
      <c r="G7" s="15"/>
    </row>
    <row r="8" ht="14.25" spans="1:7">
      <c r="A8" s="25" t="s">
        <v>13</v>
      </c>
      <c r="B8" s="25"/>
      <c r="C8" s="14"/>
      <c r="D8" s="14"/>
      <c r="E8" s="26"/>
      <c r="F8" s="27"/>
      <c r="G8" s="15"/>
    </row>
    <row r="9" ht="14.25" spans="1:7">
      <c r="A9" s="25" t="s">
        <v>14</v>
      </c>
      <c r="B9" s="28">
        <v>15000</v>
      </c>
      <c r="C9" s="14"/>
      <c r="D9" s="14">
        <v>15000</v>
      </c>
      <c r="E9" s="26"/>
      <c r="F9" s="27"/>
      <c r="G9" s="15"/>
    </row>
    <row r="10" ht="14.25" spans="1:7">
      <c r="A10" s="25" t="s">
        <v>15</v>
      </c>
      <c r="B10" s="28">
        <v>90000</v>
      </c>
      <c r="C10" s="14"/>
      <c r="D10" s="14">
        <v>90000</v>
      </c>
      <c r="E10" s="26"/>
      <c r="F10" s="27"/>
      <c r="G10" s="15"/>
    </row>
    <row r="11" ht="14.25" spans="1:7">
      <c r="A11" s="25" t="s">
        <v>16</v>
      </c>
      <c r="B11" s="28"/>
      <c r="C11" s="14"/>
      <c r="D11" s="14"/>
      <c r="E11" s="29"/>
      <c r="F11" s="27"/>
      <c r="G11" s="15"/>
    </row>
    <row r="12" ht="14.25" spans="1:7">
      <c r="A12" s="25" t="s">
        <v>17</v>
      </c>
      <c r="B12" s="28">
        <v>10000</v>
      </c>
      <c r="C12" s="14">
        <v>5113.37</v>
      </c>
      <c r="D12" s="14">
        <v>5873.03</v>
      </c>
      <c r="E12" s="29">
        <v>71896.54</v>
      </c>
      <c r="F12" s="27"/>
      <c r="G12" s="15"/>
    </row>
    <row r="13" ht="14.25" spans="1:7">
      <c r="A13" s="25" t="s">
        <v>18</v>
      </c>
      <c r="B13" s="28">
        <v>80000</v>
      </c>
      <c r="C13" s="14">
        <v>44859.25</v>
      </c>
      <c r="D13" s="14"/>
      <c r="E13" s="29">
        <f>55802.16+65778.1</f>
        <v>121580.26</v>
      </c>
      <c r="F13" s="27"/>
      <c r="G13" s="15"/>
    </row>
    <row r="14" ht="14.25" spans="1:7">
      <c r="A14" s="25" t="s">
        <v>19</v>
      </c>
      <c r="B14" s="28"/>
      <c r="C14" s="14"/>
      <c r="D14" s="14"/>
      <c r="E14" s="26"/>
      <c r="F14" s="27"/>
      <c r="G14" s="15"/>
    </row>
    <row r="15" ht="14.25" spans="1:7">
      <c r="A15" s="25" t="s">
        <v>20</v>
      </c>
      <c r="B15" s="28"/>
      <c r="C15" s="14"/>
      <c r="D15" s="14"/>
      <c r="E15" s="26"/>
      <c r="F15" s="27"/>
      <c r="G15" s="15"/>
    </row>
    <row r="16" ht="14.25" spans="1:7">
      <c r="A16" s="25" t="s">
        <v>21</v>
      </c>
      <c r="B16" s="28"/>
      <c r="C16" s="14"/>
      <c r="D16" s="14"/>
      <c r="E16" s="26">
        <v>428648.5</v>
      </c>
      <c r="F16" s="27"/>
      <c r="G16" s="15"/>
    </row>
    <row r="17" ht="14.25" spans="1:7">
      <c r="A17" s="21" t="s">
        <v>22</v>
      </c>
      <c r="B17" s="22">
        <v>0</v>
      </c>
      <c r="C17" s="23"/>
      <c r="D17" s="23"/>
      <c r="E17" s="30"/>
      <c r="F17" s="24"/>
      <c r="G17" s="23"/>
    </row>
    <row r="18" ht="14.25" spans="1:7">
      <c r="A18" s="25" t="s">
        <v>23</v>
      </c>
      <c r="B18" s="28"/>
      <c r="C18" s="14"/>
      <c r="D18" s="14"/>
      <c r="E18" s="26"/>
      <c r="F18" s="27"/>
      <c r="G18" s="15"/>
    </row>
    <row r="19" ht="14.25" spans="1:7">
      <c r="A19" s="25" t="s">
        <v>24</v>
      </c>
      <c r="B19" s="28"/>
      <c r="C19" s="14"/>
      <c r="D19" s="14"/>
      <c r="E19" s="26"/>
      <c r="F19" s="27"/>
      <c r="G19" s="15"/>
    </row>
    <row r="20" ht="14.25" spans="1:7">
      <c r="A20" s="25" t="s">
        <v>25</v>
      </c>
      <c r="B20" s="28"/>
      <c r="C20" s="14"/>
      <c r="D20" s="14"/>
      <c r="E20" s="26"/>
      <c r="F20" s="31"/>
      <c r="G20" s="15"/>
    </row>
    <row r="21" ht="14.25" spans="1:7">
      <c r="A21" s="21" t="s">
        <v>26</v>
      </c>
      <c r="B21" s="22">
        <f>SUM(B22:B23)</f>
        <v>93200</v>
      </c>
      <c r="C21" s="23">
        <f>SUM(C22:C23)</f>
        <v>40000</v>
      </c>
      <c r="D21" s="23">
        <f>SUM(D22:D24)</f>
        <v>41710</v>
      </c>
      <c r="E21" s="23">
        <f>SUM(E22:E24)</f>
        <v>0</v>
      </c>
      <c r="F21" s="23"/>
      <c r="G21" s="23"/>
    </row>
    <row r="22" ht="14.25" spans="1:7">
      <c r="A22" s="25" t="s">
        <v>27</v>
      </c>
      <c r="B22" s="28">
        <v>80000</v>
      </c>
      <c r="C22" s="14">
        <v>40000</v>
      </c>
      <c r="D22" s="14">
        <v>40000</v>
      </c>
      <c r="E22" s="26"/>
      <c r="F22" s="15"/>
      <c r="G22" s="15"/>
    </row>
    <row r="23" ht="14.25" spans="1:7">
      <c r="A23" s="25" t="s">
        <v>28</v>
      </c>
      <c r="B23" s="28">
        <v>13200</v>
      </c>
      <c r="C23" s="14"/>
      <c r="D23" s="14"/>
      <c r="E23" s="26"/>
      <c r="F23" s="15"/>
      <c r="G23" s="15"/>
    </row>
    <row r="24" ht="14.25" spans="1:7">
      <c r="A24" s="25" t="s">
        <v>29</v>
      </c>
      <c r="B24" s="28"/>
      <c r="C24" s="14"/>
      <c r="D24" s="14">
        <v>1710</v>
      </c>
      <c r="E24" s="26"/>
      <c r="F24" s="15"/>
      <c r="G24" s="15"/>
    </row>
    <row r="25" ht="14.25" spans="1:7">
      <c r="A25" s="21" t="s">
        <v>30</v>
      </c>
      <c r="B25" s="32">
        <f>SUM(B26:B28)</f>
        <v>1617850</v>
      </c>
      <c r="C25" s="33">
        <f>SUM(C26:C28)</f>
        <v>884105.8</v>
      </c>
      <c r="D25" s="33">
        <f>SUM(D26:D29)</f>
        <v>139159.04</v>
      </c>
      <c r="E25" s="33">
        <f>SUM(E26:E29)</f>
        <v>272159.52</v>
      </c>
      <c r="F25" s="34"/>
      <c r="G25" s="34"/>
    </row>
    <row r="26" ht="14.25" spans="1:7">
      <c r="A26" s="25" t="s">
        <v>31</v>
      </c>
      <c r="B26" s="25"/>
      <c r="C26" s="35">
        <v>222.8</v>
      </c>
      <c r="D26" s="35">
        <v>400.76</v>
      </c>
      <c r="E26" s="36">
        <v>369.52</v>
      </c>
      <c r="F26" s="6"/>
      <c r="G26" s="6"/>
    </row>
    <row r="27" ht="14.25" spans="1:7">
      <c r="A27" s="25" t="s">
        <v>32</v>
      </c>
      <c r="B27" s="37">
        <v>17850</v>
      </c>
      <c r="C27" s="15">
        <v>20200</v>
      </c>
      <c r="D27" s="15">
        <v>1700</v>
      </c>
      <c r="E27" s="26"/>
      <c r="F27" s="15"/>
      <c r="G27" s="15"/>
    </row>
    <row r="28" ht="14.25" spans="1:7">
      <c r="A28" s="25" t="s">
        <v>33</v>
      </c>
      <c r="B28" s="28">
        <v>1600000</v>
      </c>
      <c r="C28" s="15">
        <v>863683</v>
      </c>
      <c r="D28" s="15">
        <v>68150.28</v>
      </c>
      <c r="E28" s="26">
        <f>132492+139298</f>
        <v>271790</v>
      </c>
      <c r="F28" s="15"/>
      <c r="G28" s="15"/>
    </row>
    <row r="29" ht="14.25" spans="1:7">
      <c r="A29" s="25" t="s">
        <v>34</v>
      </c>
      <c r="B29" s="28"/>
      <c r="C29" s="15"/>
      <c r="D29" s="15">
        <f>66503+2405</f>
        <v>68908</v>
      </c>
      <c r="E29" s="26"/>
      <c r="F29" s="15"/>
      <c r="G29" s="15"/>
    </row>
    <row r="30" ht="14.25" spans="1:7">
      <c r="A30" s="38" t="s">
        <v>35</v>
      </c>
      <c r="B30" s="39">
        <f>B31+B36+B48</f>
        <v>1232050</v>
      </c>
      <c r="C30" s="19">
        <f>C36+C48+C69</f>
        <v>22564.12</v>
      </c>
      <c r="D30" s="19">
        <f>D31+D36+D48+D69+D72</f>
        <v>520351.59</v>
      </c>
      <c r="E30" s="19">
        <f>E31+E36+E48+E69+E72</f>
        <v>866038.98</v>
      </c>
      <c r="F30" s="20"/>
      <c r="G30" s="19"/>
    </row>
    <row r="31" ht="14.25" spans="1:7">
      <c r="A31" s="21" t="s">
        <v>36</v>
      </c>
      <c r="B31" s="22">
        <f>SUM(B32:B34)</f>
        <v>971500</v>
      </c>
      <c r="C31" s="33"/>
      <c r="D31" s="33">
        <f>SUM(D32:D34)</f>
        <v>480127.28</v>
      </c>
      <c r="E31" s="33">
        <f>SUM(E32:E34)</f>
        <v>198956</v>
      </c>
      <c r="F31" s="40"/>
      <c r="G31" s="33"/>
    </row>
    <row r="32" ht="14.25" spans="1:7">
      <c r="A32" s="25" t="s">
        <v>37</v>
      </c>
      <c r="B32" s="28">
        <v>166500</v>
      </c>
      <c r="C32" s="15"/>
      <c r="D32" s="15"/>
      <c r="E32" s="26">
        <v>36435</v>
      </c>
      <c r="F32" s="27"/>
      <c r="G32" s="15"/>
    </row>
    <row r="33" ht="14.25" spans="1:7">
      <c r="A33" s="25" t="s">
        <v>38</v>
      </c>
      <c r="B33" s="28">
        <v>800000</v>
      </c>
      <c r="C33" s="15"/>
      <c r="D33" s="15">
        <f>68150.28+345474+66503</f>
        <v>480127.28</v>
      </c>
      <c r="E33" s="26">
        <f>120382+42139</f>
        <v>162521</v>
      </c>
      <c r="F33" s="27"/>
      <c r="G33" s="15"/>
    </row>
    <row r="34" ht="14.25" spans="1:7">
      <c r="A34" s="25" t="s">
        <v>39</v>
      </c>
      <c r="B34" s="28">
        <v>5000</v>
      </c>
      <c r="C34" s="15"/>
      <c r="D34" s="15"/>
      <c r="E34" s="26"/>
      <c r="F34" s="27"/>
      <c r="G34" s="15"/>
    </row>
    <row r="35" ht="14.25" spans="1:7">
      <c r="A35" s="21" t="s">
        <v>40</v>
      </c>
      <c r="B35" s="41"/>
      <c r="C35" s="33"/>
      <c r="D35" s="33"/>
      <c r="E35" s="42"/>
      <c r="F35" s="40"/>
      <c r="G35" s="33"/>
    </row>
    <row r="36" ht="14.25" spans="1:7">
      <c r="A36" s="21" t="s">
        <v>41</v>
      </c>
      <c r="B36" s="22">
        <f>SUM(B37:B47)</f>
        <v>84500</v>
      </c>
      <c r="C36" s="33">
        <f>SUM(C37:C47)</f>
        <v>17190.08</v>
      </c>
      <c r="D36" s="33">
        <f>SUM(D37:D47)</f>
        <v>15681.09</v>
      </c>
      <c r="E36" s="33">
        <f>SUM(E37:E47)</f>
        <v>26821.28</v>
      </c>
      <c r="F36" s="40"/>
      <c r="G36" s="33"/>
    </row>
    <row r="37" ht="14.25" spans="1:7">
      <c r="A37" s="25" t="s">
        <v>42</v>
      </c>
      <c r="B37" s="28">
        <v>18000</v>
      </c>
      <c r="C37" s="15">
        <f>1387+805</f>
        <v>2192</v>
      </c>
      <c r="D37" s="15">
        <f>630+6163+531.42+900+1291.5</f>
        <v>9515.92</v>
      </c>
      <c r="E37" s="26">
        <f>2601+120</f>
        <v>2721</v>
      </c>
      <c r="F37" s="27"/>
      <c r="G37" s="15"/>
    </row>
    <row r="38" ht="14.25" spans="1:7">
      <c r="A38" s="25" t="s">
        <v>43</v>
      </c>
      <c r="B38" s="28">
        <v>4300</v>
      </c>
      <c r="C38" s="15">
        <v>1872</v>
      </c>
      <c r="D38" s="15"/>
      <c r="E38" s="26">
        <v>400</v>
      </c>
      <c r="F38" s="27"/>
      <c r="G38" s="15"/>
    </row>
    <row r="39" ht="14.25" spans="1:7">
      <c r="A39" s="25" t="s">
        <v>44</v>
      </c>
      <c r="B39" s="28">
        <v>4000</v>
      </c>
      <c r="C39" s="15">
        <v>236.08</v>
      </c>
      <c r="D39" s="15">
        <v>1215.17</v>
      </c>
      <c r="E39" s="26">
        <v>490.53</v>
      </c>
      <c r="F39" s="27"/>
      <c r="G39" s="15"/>
    </row>
    <row r="40" ht="14.25" spans="1:7">
      <c r="A40" s="25" t="s">
        <v>45</v>
      </c>
      <c r="B40" s="28">
        <v>600</v>
      </c>
      <c r="C40" s="15"/>
      <c r="D40" s="15"/>
      <c r="E40" s="26"/>
      <c r="F40" s="27"/>
      <c r="G40" s="15"/>
    </row>
    <row r="41" ht="14.25" spans="1:7">
      <c r="A41" s="25" t="s">
        <v>46</v>
      </c>
      <c r="B41" s="28">
        <v>0</v>
      </c>
      <c r="C41" s="15"/>
      <c r="D41" s="15"/>
      <c r="E41" s="26"/>
      <c r="F41" s="27"/>
      <c r="G41" s="15"/>
    </row>
    <row r="42" ht="14.25" spans="1:7">
      <c r="A42" s="25" t="s">
        <v>47</v>
      </c>
      <c r="B42" s="28">
        <v>14000</v>
      </c>
      <c r="C42" s="15">
        <v>2470</v>
      </c>
      <c r="D42" s="15"/>
      <c r="E42" s="15">
        <v>6870</v>
      </c>
      <c r="F42" s="43"/>
      <c r="G42" s="15"/>
    </row>
    <row r="43" ht="14.25" spans="1:7">
      <c r="A43" s="25" t="s">
        <v>48</v>
      </c>
      <c r="B43" s="28">
        <v>18000</v>
      </c>
      <c r="C43" s="15"/>
      <c r="D43" s="15"/>
      <c r="E43" s="15">
        <v>15639.75</v>
      </c>
      <c r="F43" s="43"/>
      <c r="G43" s="15"/>
    </row>
    <row r="44" ht="14.25" spans="1:7">
      <c r="A44" s="25" t="s">
        <v>49</v>
      </c>
      <c r="B44" s="28">
        <v>13000</v>
      </c>
      <c r="C44" s="15">
        <v>10420</v>
      </c>
      <c r="D44" s="15"/>
      <c r="E44" s="15"/>
      <c r="F44" s="16"/>
      <c r="G44" s="15"/>
    </row>
    <row r="45" ht="14.25" spans="1:7">
      <c r="A45" s="25" t="s">
        <v>50</v>
      </c>
      <c r="B45" s="28">
        <v>6000</v>
      </c>
      <c r="C45" s="15"/>
      <c r="D45" s="15">
        <f>4400+550</f>
        <v>4950</v>
      </c>
      <c r="E45" s="15">
        <v>700</v>
      </c>
      <c r="F45" s="16"/>
      <c r="G45" s="15"/>
    </row>
    <row r="46" ht="14.25" spans="1:7">
      <c r="A46" s="25" t="s">
        <v>51</v>
      </c>
      <c r="B46" s="28">
        <v>4600</v>
      </c>
      <c r="C46" s="15"/>
      <c r="D46" s="15"/>
      <c r="E46" s="15"/>
      <c r="F46" s="16"/>
      <c r="G46" s="15"/>
    </row>
    <row r="47" ht="14.25" spans="1:7">
      <c r="A47" s="25" t="s">
        <v>52</v>
      </c>
      <c r="B47" s="28">
        <v>2000</v>
      </c>
      <c r="C47" s="15"/>
      <c r="D47" s="15"/>
      <c r="E47" s="15"/>
      <c r="F47" s="16"/>
      <c r="G47" s="15"/>
    </row>
    <row r="48" ht="14.25" spans="1:7">
      <c r="A48" s="21" t="s">
        <v>53</v>
      </c>
      <c r="B48" s="22">
        <f>B49+B58+B59+B64+B67</f>
        <v>176050</v>
      </c>
      <c r="C48" s="33">
        <f>SUM(C49:C67)</f>
        <v>5374.04</v>
      </c>
      <c r="D48" s="33">
        <f>SUM(D49:D67)</f>
        <v>24543.22</v>
      </c>
      <c r="E48" s="33">
        <f>SUM(E49:E68)</f>
        <v>202668.2</v>
      </c>
      <c r="F48" s="44"/>
      <c r="G48" s="34"/>
    </row>
    <row r="49" ht="14.25" spans="1:7">
      <c r="A49" s="25" t="s">
        <v>54</v>
      </c>
      <c r="B49" s="28">
        <f>SUM(B50:B57)</f>
        <v>89000</v>
      </c>
      <c r="C49" s="6"/>
      <c r="D49" s="6"/>
      <c r="E49" s="6"/>
      <c r="F49" s="45"/>
      <c r="G49" s="6"/>
    </row>
    <row r="50" ht="14.25" spans="1:7">
      <c r="A50" s="25" t="s">
        <v>55</v>
      </c>
      <c r="B50" s="28">
        <v>1000</v>
      </c>
      <c r="C50" s="15"/>
      <c r="D50" s="15">
        <v>300</v>
      </c>
      <c r="E50" s="15"/>
      <c r="F50" s="16"/>
      <c r="G50" s="15"/>
    </row>
    <row r="51" ht="14.25" spans="1:7">
      <c r="A51" s="25" t="s">
        <v>56</v>
      </c>
      <c r="B51" s="28">
        <v>30000</v>
      </c>
      <c r="C51" s="15"/>
      <c r="D51" s="15"/>
      <c r="E51" s="15"/>
      <c r="F51" s="16"/>
      <c r="G51" s="15"/>
    </row>
    <row r="52" ht="14.25" spans="1:7">
      <c r="A52" s="25" t="s">
        <v>57</v>
      </c>
      <c r="B52" s="28">
        <v>5000</v>
      </c>
      <c r="C52" s="15"/>
      <c r="D52" s="15">
        <v>3500</v>
      </c>
      <c r="E52" s="15"/>
      <c r="F52" s="16"/>
      <c r="G52" s="15"/>
    </row>
    <row r="53" ht="14.25" spans="1:7">
      <c r="A53" s="25" t="s">
        <v>58</v>
      </c>
      <c r="B53" s="28">
        <v>4000</v>
      </c>
      <c r="C53" s="15"/>
      <c r="D53" s="15"/>
      <c r="E53" s="15"/>
      <c r="F53" s="16"/>
      <c r="G53" s="15"/>
    </row>
    <row r="54" ht="14.25" spans="1:7">
      <c r="A54" s="25" t="s">
        <v>59</v>
      </c>
      <c r="B54" s="28">
        <v>17000</v>
      </c>
      <c r="C54" s="15"/>
      <c r="D54" s="15"/>
      <c r="E54" s="15"/>
      <c r="F54" s="16"/>
      <c r="G54" s="15"/>
    </row>
    <row r="55" ht="14.25" spans="1:7">
      <c r="A55" s="25" t="s">
        <v>60</v>
      </c>
      <c r="B55" s="28">
        <v>14000</v>
      </c>
      <c r="C55" s="15"/>
      <c r="D55" s="15">
        <v>10780</v>
      </c>
      <c r="E55" s="15"/>
      <c r="F55" s="16"/>
      <c r="G55" s="15"/>
    </row>
    <row r="56" ht="14.25" spans="1:7">
      <c r="A56" s="25" t="s">
        <v>61</v>
      </c>
      <c r="B56" s="28">
        <v>18000</v>
      </c>
      <c r="C56" s="15"/>
      <c r="D56" s="15"/>
      <c r="E56" s="15"/>
      <c r="F56" s="16"/>
      <c r="G56" s="15"/>
    </row>
    <row r="57" ht="14.25" spans="1:7">
      <c r="A57" s="25" t="s">
        <v>62</v>
      </c>
      <c r="B57" s="46" t="s">
        <v>63</v>
      </c>
      <c r="C57" s="35">
        <v>731.04</v>
      </c>
      <c r="D57" s="35">
        <v>4093.22</v>
      </c>
      <c r="E57" s="35">
        <v>6485.7</v>
      </c>
      <c r="F57" s="45"/>
      <c r="G57" s="6"/>
    </row>
    <row r="58" ht="14.25" spans="1:7">
      <c r="A58" s="25" t="s">
        <v>64</v>
      </c>
      <c r="B58" s="28"/>
      <c r="C58" s="15"/>
      <c r="D58" s="47"/>
      <c r="E58" s="48"/>
      <c r="F58" s="49"/>
      <c r="G58" s="15"/>
    </row>
    <row r="59" ht="14.25" spans="1:7">
      <c r="A59" s="25" t="s">
        <v>65</v>
      </c>
      <c r="B59" s="28">
        <f>B60+B61</f>
        <v>19200</v>
      </c>
      <c r="C59" s="50"/>
      <c r="D59" s="47"/>
      <c r="E59" s="48"/>
      <c r="F59" s="49"/>
      <c r="G59" s="15"/>
    </row>
    <row r="60" ht="14.25" spans="1:7">
      <c r="A60" s="25" t="s">
        <v>66</v>
      </c>
      <c r="B60" s="28">
        <v>13200</v>
      </c>
      <c r="C60" s="15"/>
      <c r="D60" s="47"/>
      <c r="E60" s="48"/>
      <c r="F60" s="49"/>
      <c r="G60" s="15"/>
    </row>
    <row r="61" ht="14.25" spans="1:7">
      <c r="A61" s="25" t="s">
        <v>67</v>
      </c>
      <c r="B61" s="28">
        <v>6000</v>
      </c>
      <c r="C61" s="51"/>
      <c r="D61" s="47">
        <v>3870</v>
      </c>
      <c r="E61" s="52"/>
      <c r="F61" s="53"/>
      <c r="G61" s="6"/>
    </row>
    <row r="62" ht="14.25" spans="1:7">
      <c r="A62" s="25" t="s">
        <v>68</v>
      </c>
      <c r="B62" s="28"/>
      <c r="C62" s="15">
        <f>553+2090</f>
        <v>2643</v>
      </c>
      <c r="D62" s="47">
        <v>2000</v>
      </c>
      <c r="E62" s="52"/>
      <c r="F62" s="53"/>
      <c r="G62" s="6"/>
    </row>
    <row r="63" ht="14.25" spans="1:7">
      <c r="A63" s="25" t="s">
        <v>69</v>
      </c>
      <c r="B63" s="28"/>
      <c r="C63" s="15"/>
      <c r="D63" s="48"/>
      <c r="E63" s="48"/>
      <c r="F63" s="49"/>
      <c r="G63" s="15"/>
    </row>
    <row r="64" ht="14.25" spans="1:7">
      <c r="A64" s="25" t="s">
        <v>70</v>
      </c>
      <c r="B64" s="28">
        <v>37850</v>
      </c>
      <c r="C64" s="15"/>
      <c r="D64" s="48"/>
      <c r="E64" s="48"/>
      <c r="F64" s="49"/>
      <c r="G64" s="15"/>
    </row>
    <row r="65" ht="14.25" spans="1:7">
      <c r="A65" s="25" t="s">
        <v>71</v>
      </c>
      <c r="B65" s="28">
        <v>17850</v>
      </c>
      <c r="C65" s="15"/>
      <c r="D65" s="48"/>
      <c r="E65" s="48"/>
      <c r="F65" s="49"/>
      <c r="G65" s="15"/>
    </row>
    <row r="66" ht="14.25" spans="1:7">
      <c r="A66" s="25" t="s">
        <v>72</v>
      </c>
      <c r="B66" s="28">
        <v>20000</v>
      </c>
      <c r="C66" s="15"/>
      <c r="D66" s="48"/>
      <c r="E66" s="48"/>
      <c r="F66" s="49"/>
      <c r="G66" s="15"/>
    </row>
    <row r="67" ht="14.25" spans="1:7">
      <c r="A67" s="25" t="s">
        <v>73</v>
      </c>
      <c r="B67" s="28">
        <v>30000</v>
      </c>
      <c r="C67" s="15">
        <v>2000</v>
      </c>
      <c r="D67" s="48"/>
      <c r="E67" s="48"/>
      <c r="F67" s="49"/>
      <c r="G67" s="15"/>
    </row>
    <row r="68" ht="14.25" spans="1:7">
      <c r="A68" s="25" t="s">
        <v>74</v>
      </c>
      <c r="B68" s="28"/>
      <c r="C68" s="15"/>
      <c r="D68" s="48"/>
      <c r="E68" s="54">
        <f>196182.5</f>
        <v>196182.5</v>
      </c>
      <c r="F68" s="49"/>
      <c r="G68" s="15"/>
    </row>
    <row r="69" ht="14.25" spans="1:7">
      <c r="A69" s="21" t="s">
        <v>75</v>
      </c>
      <c r="B69" s="41"/>
      <c r="C69" s="34"/>
      <c r="D69" s="55"/>
      <c r="E69" s="56">
        <f>SUM(E70:E71)</f>
        <v>428648.5</v>
      </c>
      <c r="F69" s="57"/>
      <c r="G69" s="34"/>
    </row>
    <row r="70" ht="14.25" spans="1:7">
      <c r="A70" s="25" t="s">
        <v>76</v>
      </c>
      <c r="B70" s="28"/>
      <c r="C70" s="15"/>
      <c r="D70" s="48"/>
      <c r="E70" s="48"/>
      <c r="F70" s="49"/>
      <c r="G70" s="15"/>
    </row>
    <row r="71" ht="14.25" spans="1:7">
      <c r="A71" s="25" t="s">
        <v>77</v>
      </c>
      <c r="B71" s="28"/>
      <c r="C71" s="15"/>
      <c r="D71" s="48"/>
      <c r="E71" s="26">
        <v>428648.5</v>
      </c>
      <c r="F71" s="49"/>
      <c r="G71" s="15"/>
    </row>
    <row r="72" ht="14.25" spans="1:7">
      <c r="A72" s="21" t="s">
        <v>78</v>
      </c>
      <c r="B72" s="41"/>
      <c r="C72" s="34"/>
      <c r="D72" s="55"/>
      <c r="E72" s="56">
        <f>2250+6695</f>
        <v>8945</v>
      </c>
      <c r="F72" s="57"/>
      <c r="G72" s="34"/>
    </row>
  </sheetData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暖玉落青烟</dc:creator>
  <cp:lastModifiedBy>咫尺天涯</cp:lastModifiedBy>
  <dcterms:created xsi:type="dcterms:W3CDTF">2023-05-12T11:15:00Z</dcterms:created>
  <dcterms:modified xsi:type="dcterms:W3CDTF">2025-12-12T07:45:13Z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1C7A78A4A23B4C1986EF76A81AA24152_12</vt:lpwstr>
  </property>
  <property fmtid="{D5CDD505-2E9C-101B-9397-08002B2CF9AE}" pid="4" name="CalculationRule">
    <vt:i4>0</vt:i4>
  </property>
</Properties>
</file>