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预算（新）" sheetId="4" r:id="rId1"/>
    <sheet name="决算（新）" sheetId="6" r:id="rId2"/>
    <sheet name="系统预算编制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<sst xmlns="http://schemas.openxmlformats.org/spreadsheetml/2006/main" count="233" uniqueCount="161">
  <si>
    <t>附件1</t>
  </si>
  <si>
    <r>
      <rPr>
        <u/>
        <sz val="26"/>
        <color theme="1"/>
        <rFont val="宋体"/>
        <charset val="134"/>
        <scheme val="minor"/>
      </rPr>
      <t>福山</t>
    </r>
    <r>
      <rPr>
        <sz val="26"/>
        <color theme="1"/>
        <rFont val="宋体"/>
        <charset val="134"/>
        <scheme val="minor"/>
      </rPr>
      <t>村</t>
    </r>
    <r>
      <rPr>
        <u/>
        <sz val="26"/>
        <color theme="1"/>
        <rFont val="宋体"/>
        <charset val="134"/>
        <scheme val="minor"/>
      </rPr>
      <t>2025</t>
    </r>
    <r>
      <rPr>
        <sz val="26"/>
        <color theme="1"/>
        <rFont val="宋体"/>
        <charset val="134"/>
        <scheme val="minor"/>
      </rPr>
      <t>年年度预算审批表</t>
    </r>
  </si>
  <si>
    <r>
      <rPr>
        <sz val="14"/>
        <color theme="1"/>
        <rFont val="宋体"/>
        <charset val="134"/>
        <scheme val="minor"/>
      </rPr>
      <t>年末银行存款余额：</t>
    </r>
    <r>
      <rPr>
        <u/>
        <sz val="14"/>
        <color theme="1"/>
        <rFont val="宋体"/>
        <charset val="134"/>
        <scheme val="minor"/>
      </rPr>
      <t xml:space="preserve">  1,124,984.61   </t>
    </r>
    <r>
      <rPr>
        <sz val="14"/>
        <color theme="1"/>
        <rFont val="宋体"/>
        <charset val="134"/>
        <scheme val="minor"/>
      </rPr>
      <t>元</t>
    </r>
  </si>
  <si>
    <r>
      <rPr>
        <sz val="14"/>
        <color theme="1"/>
        <rFont val="宋体"/>
        <charset val="134"/>
        <scheme val="minor"/>
      </rPr>
      <t>截止</t>
    </r>
    <r>
      <rPr>
        <u/>
        <sz val="14"/>
        <color theme="1"/>
        <rFont val="宋体"/>
        <charset val="134"/>
        <scheme val="minor"/>
      </rPr>
      <t xml:space="preserve"> 2024 </t>
    </r>
    <r>
      <rPr>
        <sz val="14"/>
        <color theme="1"/>
        <rFont val="宋体"/>
        <charset val="134"/>
        <scheme val="minor"/>
      </rPr>
      <t>年</t>
    </r>
    <r>
      <rPr>
        <u/>
        <sz val="14"/>
        <color theme="1"/>
        <rFont val="宋体"/>
        <charset val="134"/>
        <scheme val="minor"/>
      </rPr>
      <t xml:space="preserve"> 12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31 </t>
    </r>
    <r>
      <rPr>
        <sz val="14"/>
        <color theme="1"/>
        <rFont val="宋体"/>
        <charset val="134"/>
        <scheme val="minor"/>
      </rPr>
      <t>日村级债务总额</t>
    </r>
    <r>
      <rPr>
        <u/>
        <sz val="14"/>
        <color theme="1"/>
        <rFont val="宋体"/>
        <charset val="134"/>
        <scheme val="minor"/>
      </rPr>
      <t xml:space="preserve">   54,856.47             </t>
    </r>
    <r>
      <rPr>
        <sz val="14"/>
        <color theme="1"/>
        <rFont val="宋体"/>
        <charset val="134"/>
        <scheme val="minor"/>
      </rPr>
      <t>元</t>
    </r>
  </si>
  <si>
    <t>收入</t>
  </si>
  <si>
    <t>金额/元</t>
  </si>
  <si>
    <t>支出</t>
  </si>
  <si>
    <t>一、经营收入</t>
  </si>
  <si>
    <t>一、经营支出</t>
  </si>
  <si>
    <t>1、销售收入</t>
  </si>
  <si>
    <t>1、劳务成（光伏公益岗）</t>
  </si>
  <si>
    <t>2、劳务收入</t>
  </si>
  <si>
    <t>2、租地费（阿左占地、风能占地）</t>
  </si>
  <si>
    <t>3、出租收入</t>
  </si>
  <si>
    <t>3、其他</t>
  </si>
  <si>
    <t>4、发包收入（土地）</t>
  </si>
  <si>
    <t>二、税金及附加</t>
  </si>
  <si>
    <t>5、京蒙帮扶</t>
  </si>
  <si>
    <t>三、管理费用（运转支出）</t>
  </si>
  <si>
    <t>6、幸福院光伏收入</t>
  </si>
  <si>
    <t>1、办公费</t>
  </si>
  <si>
    <t>7、屋顶光伏收入</t>
  </si>
  <si>
    <t>2、报刊费</t>
  </si>
  <si>
    <t>7、联村电站光伏收入</t>
  </si>
  <si>
    <t>3、电费（村部办公用电）</t>
  </si>
  <si>
    <t>8、公益岗工资</t>
  </si>
  <si>
    <t>4、网费</t>
  </si>
  <si>
    <t>9、其他</t>
  </si>
  <si>
    <t>5、差旅费</t>
  </si>
  <si>
    <t>二、投资收益</t>
  </si>
  <si>
    <t>6、交通费</t>
  </si>
  <si>
    <t>1、股权投资收益</t>
  </si>
  <si>
    <t>7、取暖费</t>
  </si>
  <si>
    <t>2、债权投资收益</t>
  </si>
  <si>
    <t>8、监委会、小组长、网格员工资</t>
  </si>
  <si>
    <t>3、其他投资收益</t>
  </si>
  <si>
    <t>9、人工费（零散人工、安装路灯）</t>
  </si>
  <si>
    <t>三、补助收入</t>
  </si>
  <si>
    <t>10、车工费</t>
  </si>
  <si>
    <t>1、转移支付</t>
  </si>
  <si>
    <t>11、其他（会计代理费）</t>
  </si>
  <si>
    <t>2、党员活动经费</t>
  </si>
  <si>
    <t>四、公益支出</t>
  </si>
  <si>
    <t>1、内部公益事业（防火、防汛）</t>
  </si>
  <si>
    <t>四、其他收入</t>
  </si>
  <si>
    <t>2、集体福利（三八、春节等活动）</t>
  </si>
  <si>
    <t>1、存款利息</t>
  </si>
  <si>
    <t>3、成员福利（党员活动经费）</t>
  </si>
  <si>
    <t>2、其他（风能占地款）</t>
  </si>
  <si>
    <t>4、公益性固定资产费用</t>
  </si>
  <si>
    <t>5、卫生费支出</t>
  </si>
  <si>
    <t>A、村级保洁员</t>
  </si>
  <si>
    <t>B、铲车、人工等卫生清理</t>
  </si>
  <si>
    <t>6、其他（自来水管理、维护员工资）</t>
  </si>
  <si>
    <t>五、其他支出</t>
  </si>
  <si>
    <t>1、银行手续费</t>
  </si>
  <si>
    <t>2、所得税费用</t>
  </si>
  <si>
    <t>六、所得税费用</t>
  </si>
  <si>
    <t>七、固定资产支出</t>
  </si>
  <si>
    <t>村部维修（集体经济）</t>
  </si>
  <si>
    <t>八、征地款支出</t>
  </si>
  <si>
    <t>九、还往来欠款（王生、刘国）</t>
  </si>
  <si>
    <t>合计</t>
  </si>
  <si>
    <t>村党支部意见：
签字：
                            年    月    日</t>
  </si>
  <si>
    <t>村委会意见：
签字：
                            年    月    日</t>
  </si>
  <si>
    <t>监委会意见：
签字：
                            年    月    日</t>
  </si>
  <si>
    <t>农经站意见：
签字：
                            年    月    日</t>
  </si>
  <si>
    <t>包村领导意见意见：
签字：
                            年    月    日</t>
  </si>
  <si>
    <t>业务领导意见：
签字：
                            年    月    日</t>
  </si>
  <si>
    <t xml:space="preserve">党政主要领导意见：
签字：
                                                               年        月        日
</t>
  </si>
  <si>
    <t xml:space="preserve">党政联席会议意见：
签章：
                                                               年        月        日
</t>
  </si>
  <si>
    <t>余额</t>
  </si>
  <si>
    <r>
      <rPr>
        <sz val="26"/>
        <color theme="1"/>
        <rFont val="宋体"/>
        <charset val="134"/>
        <scheme val="minor"/>
      </rPr>
      <t>福山村</t>
    </r>
    <r>
      <rPr>
        <u/>
        <sz val="26"/>
        <color theme="1"/>
        <rFont val="宋体"/>
        <charset val="134"/>
        <scheme val="minor"/>
      </rPr>
      <t>2024</t>
    </r>
    <r>
      <rPr>
        <sz val="26"/>
        <color theme="1"/>
        <rFont val="宋体"/>
        <charset val="134"/>
        <scheme val="minor"/>
      </rPr>
      <t>年年度决算表</t>
    </r>
  </si>
  <si>
    <r>
      <rPr>
        <sz val="14"/>
        <color theme="1"/>
        <rFont val="宋体"/>
        <charset val="134"/>
        <scheme val="minor"/>
      </rPr>
      <t>年初银行存款余额：</t>
    </r>
    <r>
      <rPr>
        <u/>
        <sz val="14"/>
        <color theme="1"/>
        <rFont val="宋体"/>
        <charset val="134"/>
        <scheme val="minor"/>
      </rPr>
      <t xml:space="preserve"> 672249.10 </t>
    </r>
    <r>
      <rPr>
        <sz val="14"/>
        <color theme="1"/>
        <rFont val="宋体"/>
        <charset val="134"/>
        <scheme val="minor"/>
      </rPr>
      <t>元</t>
    </r>
  </si>
  <si>
    <r>
      <rPr>
        <sz val="14"/>
        <color theme="1"/>
        <rFont val="宋体"/>
        <charset val="134"/>
        <scheme val="minor"/>
      </rPr>
      <t>年末银行存款余额：</t>
    </r>
    <r>
      <rPr>
        <u/>
        <sz val="14"/>
        <color theme="1"/>
        <rFont val="宋体"/>
        <charset val="134"/>
        <scheme val="minor"/>
      </rPr>
      <t xml:space="preserve">    1124984.61             </t>
    </r>
    <r>
      <rPr>
        <sz val="14"/>
        <color theme="1"/>
        <rFont val="宋体"/>
        <charset val="134"/>
        <scheme val="minor"/>
      </rPr>
      <t>元</t>
    </r>
  </si>
  <si>
    <t>结余</t>
  </si>
  <si>
    <t>本年预算数/元</t>
  </si>
  <si>
    <t>本年决算数/元</t>
  </si>
  <si>
    <t>本年发生数/元</t>
  </si>
  <si>
    <t>1、劳务成本</t>
  </si>
  <si>
    <t>2、租地费（退承包费）</t>
  </si>
  <si>
    <t>3、其他（保鲜库维修一期、二期，办公楼防水）</t>
  </si>
  <si>
    <t>4、发包收入</t>
  </si>
  <si>
    <t>办公用品</t>
  </si>
  <si>
    <t>会计代理费</t>
  </si>
  <si>
    <t>刊物费</t>
  </si>
  <si>
    <t>电费</t>
  </si>
  <si>
    <t>网费</t>
  </si>
  <si>
    <t>公汽费3000元，其他15160元</t>
  </si>
  <si>
    <t>交通费</t>
  </si>
  <si>
    <t>空气能电费、防冻液款</t>
  </si>
  <si>
    <t>人工费</t>
  </si>
  <si>
    <t>9、人工费</t>
  </si>
  <si>
    <t>零散车工</t>
  </si>
  <si>
    <t>工资</t>
  </si>
  <si>
    <t>取暖电费、空气能用防冻液款</t>
  </si>
  <si>
    <t>11、维修费</t>
  </si>
  <si>
    <t>自来水电费</t>
  </si>
  <si>
    <t>内部公益事业</t>
  </si>
  <si>
    <t>12、其他（锅炉、建厕所、旗杆底座）</t>
  </si>
  <si>
    <t>过水路面警示牌</t>
  </si>
  <si>
    <t>自来水管理员工资</t>
  </si>
  <si>
    <t>1、内部公益事业</t>
  </si>
  <si>
    <t>福山自然村人饮自来水维修更换变频器</t>
  </si>
  <si>
    <t>2、集体福利（党员经费、群众汇演纪念品)</t>
  </si>
  <si>
    <t>党员活动经费8256元，三八妇女活动纪念品2160元</t>
  </si>
  <si>
    <t>维修田间路</t>
  </si>
  <si>
    <t>2、其他</t>
  </si>
  <si>
    <t>3、成员福利</t>
  </si>
  <si>
    <t>铲车、翻斗车清理卫生</t>
  </si>
  <si>
    <t>卫生费</t>
  </si>
  <si>
    <t>五、征地款收入</t>
  </si>
  <si>
    <t>防汛警示牌900元自来水维修更换变频器3900元，修田间路15000元。</t>
  </si>
  <si>
    <t>村级卫生员工资</t>
  </si>
  <si>
    <t>村级卫生员工资30000元，卫生治理机械、人工费23000元</t>
  </si>
  <si>
    <t>驻村用灶具</t>
  </si>
  <si>
    <t>其他支出</t>
  </si>
  <si>
    <t>6、其他（公益岗保洁员工资）</t>
  </si>
  <si>
    <t>23年公益岗工资</t>
  </si>
  <si>
    <t>机电井电缆线等配电设备</t>
  </si>
  <si>
    <t>固定资产支出</t>
  </si>
  <si>
    <t>钻井、洗井施工费</t>
  </si>
  <si>
    <t>还刘国往来欠款</t>
  </si>
  <si>
    <t>还王新往来欠款</t>
  </si>
  <si>
    <t>3、其他（车保险费、加柴油）</t>
  </si>
  <si>
    <t>驻村灶具</t>
  </si>
  <si>
    <t>“三八”妇女节活动纪念品</t>
  </si>
  <si>
    <t>集体福利</t>
  </si>
  <si>
    <t>六、固定资产支出</t>
  </si>
  <si>
    <t>23年打井89500元，24年更换两个机电井电缆线等设备，二八地自来水井更换水泵等设备24385.5元</t>
  </si>
  <si>
    <t>“七一”党员活动表奖</t>
  </si>
  <si>
    <t>七、征地款支出</t>
  </si>
  <si>
    <t>公益岗工资</t>
  </si>
  <si>
    <t>公益岗保洁员工资</t>
  </si>
  <si>
    <t>八、还往来欠款</t>
  </si>
  <si>
    <t>刘国30000元，王新10000元</t>
  </si>
  <si>
    <t>说明：1、预算内部公益事业6万元，主要为为铲车、翻斗车卫生整治、维修田间路、自来水电费等公益事业。
2、预算固定资产65000元预计2025年初利用京蒙帮扶资金更新机电井3眼，并更新需要更新的其配套设备。
3、预算公益其他支出20000.00元，用于聘用自来水管理员和维护员资金，资金来源为京蒙帮扶资金。
4、预算2024年征地款于2025年发放给个人约28万元。
5、预算其他支12000.00元出用于还王新往来欠款10000.00元，其他支出2000.00元.</t>
  </si>
  <si>
    <t>村两委意见：
签字：
                                      年    月    日</t>
  </si>
  <si>
    <t>监委会意见：
签字：
                                       年    月    日</t>
  </si>
  <si>
    <t>一级科目</t>
  </si>
  <si>
    <t>二级科目</t>
  </si>
  <si>
    <t>经营收入</t>
  </si>
  <si>
    <t>销售收入</t>
  </si>
  <si>
    <t>劳务收入</t>
  </si>
  <si>
    <t>出租收入</t>
  </si>
  <si>
    <t>发包收入</t>
  </si>
  <si>
    <t>其他</t>
  </si>
  <si>
    <t>投资收益</t>
  </si>
  <si>
    <t>股权投资收益</t>
  </si>
  <si>
    <t>债权投资收益</t>
  </si>
  <si>
    <t>其他投资收益</t>
  </si>
  <si>
    <t>补助收入</t>
  </si>
  <si>
    <t>其他收入</t>
  </si>
  <si>
    <t>经营支出</t>
  </si>
  <si>
    <t>税金及附加</t>
  </si>
  <si>
    <t>管理费用</t>
  </si>
  <si>
    <t>运转支出</t>
  </si>
  <si>
    <t>公益支出</t>
  </si>
  <si>
    <t>福利支出</t>
  </si>
  <si>
    <t>公益性固定资产费用</t>
  </si>
  <si>
    <t>所得税费用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</si>
</sst>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6"/>
      <color theme="1"/>
      <name val="宋体"/>
      <charset val="134"/>
      <scheme val="minor"/>
    </font>
    <font>
      <u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" fontId="0" fillId="0" borderId="1" xfId="0" applyNumberFormat="1" applyFont="1" applyBorder="1">
      <alignment vertical="center"/>
    </xf>
    <xf numFmtId="43" fontId="5" fillId="0" borderId="1" xfId="0" applyNumberFormat="1" applyFont="1" applyBorder="1">
      <alignment vertical="center"/>
    </xf>
    <xf numFmtId="43" fontId="0" fillId="0" borderId="1" xfId="0" applyNumberFormat="1" applyBorder="1">
      <alignment vertical="center"/>
    </xf>
    <xf numFmtId="0" fontId="0" fillId="0" borderId="1" xfId="0" applyFont="1" applyBorder="1">
      <alignment vertical="center"/>
    </xf>
    <xf numFmtId="43" fontId="0" fillId="0" borderId="1" xfId="0" applyNumberFormat="1" applyFont="1" applyBorder="1">
      <alignment vertical="center"/>
    </xf>
    <xf numFmtId="4" fontId="0" fillId="2" borderId="1" xfId="0" applyNumberFormat="1" applyFont="1" applyFill="1" applyBorder="1">
      <alignment vertical="center"/>
    </xf>
    <xf numFmtId="4" fontId="0" fillId="0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9" fillId="5" borderId="0" xfId="0" applyFont="1" applyFill="1">
      <alignment vertical="center"/>
    </xf>
    <xf numFmtId="0" fontId="0" fillId="6" borderId="0" xfId="0" applyFill="1">
      <alignment vertical="center"/>
    </xf>
    <xf numFmtId="0" fontId="9" fillId="3" borderId="0" xfId="0" applyFont="1" applyFill="1">
      <alignment vertical="center"/>
    </xf>
    <xf numFmtId="0" fontId="0" fillId="7" borderId="0" xfId="0" applyFill="1">
      <alignment vertical="center"/>
    </xf>
    <xf numFmtId="0" fontId="0" fillId="0" borderId="0" xfId="0" applyFont="1" applyAlignment="1">
      <alignment horizontal="center"/>
    </xf>
    <xf numFmtId="0" fontId="0" fillId="7" borderId="0" xfId="0" applyFont="1" applyFill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5" fillId="8" borderId="1" xfId="0" applyFont="1" applyFill="1" applyBorder="1">
      <alignment vertical="center"/>
    </xf>
    <xf numFmtId="4" fontId="0" fillId="8" borderId="1" xfId="0" applyNumberFormat="1" applyFont="1" applyFill="1" applyBorder="1">
      <alignment vertical="center"/>
    </xf>
    <xf numFmtId="43" fontId="0" fillId="8" borderId="1" xfId="0" applyNumberFormat="1" applyFont="1" applyFill="1" applyBorder="1">
      <alignment vertical="center"/>
    </xf>
    <xf numFmtId="0" fontId="0" fillId="7" borderId="1" xfId="0" applyFont="1" applyFill="1" applyBorder="1">
      <alignment vertical="center"/>
    </xf>
    <xf numFmtId="0" fontId="0" fillId="8" borderId="1" xfId="0" applyFont="1" applyFill="1" applyBorder="1">
      <alignment vertical="center"/>
    </xf>
    <xf numFmtId="43" fontId="0" fillId="3" borderId="1" xfId="0" applyNumberFormat="1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5" fillId="9" borderId="1" xfId="0" applyFont="1" applyFill="1" applyBorder="1">
      <alignment vertical="center"/>
    </xf>
    <xf numFmtId="43" fontId="0" fillId="9" borderId="1" xfId="0" applyNumberFormat="1" applyFont="1" applyFill="1" applyBorder="1">
      <alignment vertical="center"/>
    </xf>
    <xf numFmtId="4" fontId="7" fillId="0" borderId="1" xfId="0" applyNumberFormat="1" applyFont="1" applyBorder="1">
      <alignment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K18" sqref="K18"/>
    </sheetView>
  </sheetViews>
  <sheetFormatPr defaultColWidth="9" defaultRowHeight="13.5" outlineLevelCol="3"/>
  <cols>
    <col min="1" max="1" width="23.5" customWidth="1"/>
    <col min="2" max="2" width="12.625" customWidth="1"/>
    <col min="3" max="3" width="32" style="34" customWidth="1"/>
    <col min="4" max="4" width="17.125" customWidth="1"/>
  </cols>
  <sheetData>
    <row r="1" ht="29" customHeight="1" spans="1:1">
      <c r="A1" s="4" t="s">
        <v>0</v>
      </c>
    </row>
    <row r="2" ht="33" customHeight="1" spans="1:4">
      <c r="A2" s="7" t="s">
        <v>1</v>
      </c>
      <c r="B2" s="35"/>
      <c r="C2" s="36"/>
      <c r="D2" s="35"/>
    </row>
    <row r="3" ht="29" customHeight="1" spans="1:4">
      <c r="A3" s="37" t="s">
        <v>2</v>
      </c>
      <c r="B3" s="38"/>
      <c r="C3" s="39"/>
      <c r="D3" s="40"/>
    </row>
    <row r="4" ht="29" customHeight="1" spans="1:4">
      <c r="A4" s="41" t="s">
        <v>3</v>
      </c>
      <c r="B4" s="42"/>
      <c r="C4" s="43"/>
      <c r="D4" s="44"/>
    </row>
    <row r="5" ht="20" customHeight="1" spans="1:4">
      <c r="A5" s="45" t="s">
        <v>4</v>
      </c>
      <c r="B5" s="45" t="s">
        <v>5</v>
      </c>
      <c r="C5" s="46" t="s">
        <v>6</v>
      </c>
      <c r="D5" s="45" t="s">
        <v>5</v>
      </c>
    </row>
    <row r="6" ht="15" customHeight="1" spans="1:4">
      <c r="A6" s="47" t="s">
        <v>7</v>
      </c>
      <c r="B6" s="48">
        <f>SUM(B7:B16)</f>
        <v>200000</v>
      </c>
      <c r="C6" s="47" t="s">
        <v>8</v>
      </c>
      <c r="D6" s="49">
        <f>SUM(D7:D9)</f>
        <v>652000</v>
      </c>
    </row>
    <row r="7" ht="15" customHeight="1" spans="1:4">
      <c r="A7" s="15" t="s">
        <v>9</v>
      </c>
      <c r="B7" s="15"/>
      <c r="C7" s="50" t="s">
        <v>10</v>
      </c>
      <c r="D7" s="16">
        <v>72000</v>
      </c>
    </row>
    <row r="8" ht="15" customHeight="1" spans="1:4">
      <c r="A8" s="15" t="s">
        <v>11</v>
      </c>
      <c r="B8" s="15"/>
      <c r="C8" s="50" t="s">
        <v>12</v>
      </c>
      <c r="D8" s="16">
        <v>580000</v>
      </c>
    </row>
    <row r="9" ht="15" customHeight="1" spans="1:4">
      <c r="A9" s="15" t="s">
        <v>13</v>
      </c>
      <c r="B9" s="15"/>
      <c r="C9" s="50" t="s">
        <v>14</v>
      </c>
      <c r="D9" s="15"/>
    </row>
    <row r="10" ht="15" customHeight="1" spans="1:4">
      <c r="A10" s="15" t="s">
        <v>15</v>
      </c>
      <c r="B10" s="12">
        <v>110000</v>
      </c>
      <c r="C10" s="47" t="s">
        <v>16</v>
      </c>
      <c r="D10" s="51"/>
    </row>
    <row r="11" ht="15" customHeight="1" spans="1:4">
      <c r="A11" s="15" t="s">
        <v>17</v>
      </c>
      <c r="B11" s="12">
        <v>90000</v>
      </c>
      <c r="C11" s="47" t="s">
        <v>18</v>
      </c>
      <c r="D11" s="49">
        <f>SUM(D12:D22)</f>
        <v>80000</v>
      </c>
    </row>
    <row r="12" ht="15" customHeight="1" spans="1:4">
      <c r="A12" s="15" t="s">
        <v>19</v>
      </c>
      <c r="B12" s="15"/>
      <c r="C12" s="50" t="s">
        <v>20</v>
      </c>
      <c r="D12" s="16">
        <v>22000</v>
      </c>
    </row>
    <row r="13" ht="15" customHeight="1" spans="1:4">
      <c r="A13" s="2" t="s">
        <v>21</v>
      </c>
      <c r="B13" s="15"/>
      <c r="C13" s="50" t="s">
        <v>22</v>
      </c>
      <c r="D13" s="16">
        <v>3000</v>
      </c>
    </row>
    <row r="14" ht="15" customHeight="1" spans="1:4">
      <c r="A14" s="2" t="s">
        <v>23</v>
      </c>
      <c r="B14" s="15"/>
      <c r="C14" s="50" t="s">
        <v>24</v>
      </c>
      <c r="D14" s="16">
        <v>5000</v>
      </c>
    </row>
    <row r="15" ht="15" customHeight="1" spans="1:4">
      <c r="A15" s="2" t="s">
        <v>25</v>
      </c>
      <c r="B15" s="15"/>
      <c r="C15" s="50" t="s">
        <v>26</v>
      </c>
      <c r="D15" s="16">
        <v>1500</v>
      </c>
    </row>
    <row r="16" ht="15" customHeight="1" spans="1:4">
      <c r="A16" s="15" t="s">
        <v>27</v>
      </c>
      <c r="B16" s="15"/>
      <c r="C16" s="50" t="s">
        <v>28</v>
      </c>
      <c r="D16" s="16">
        <v>2000</v>
      </c>
    </row>
    <row r="17" ht="15" customHeight="1" spans="1:4">
      <c r="A17" s="47" t="s">
        <v>29</v>
      </c>
      <c r="B17" s="51"/>
      <c r="C17" s="50" t="s">
        <v>30</v>
      </c>
      <c r="D17" s="16">
        <v>15000</v>
      </c>
    </row>
    <row r="18" ht="15" customHeight="1" spans="1:4">
      <c r="A18" s="15" t="s">
        <v>31</v>
      </c>
      <c r="B18" s="15"/>
      <c r="C18" s="50" t="s">
        <v>32</v>
      </c>
      <c r="D18" s="16">
        <v>14000</v>
      </c>
    </row>
    <row r="19" ht="15" customHeight="1" spans="1:4">
      <c r="A19" s="15" t="s">
        <v>33</v>
      </c>
      <c r="B19" s="15"/>
      <c r="C19" s="50" t="s">
        <v>34</v>
      </c>
      <c r="D19" s="16">
        <v>6000</v>
      </c>
    </row>
    <row r="20" ht="15" customHeight="1" spans="1:4">
      <c r="A20" s="15" t="s">
        <v>35</v>
      </c>
      <c r="B20" s="15"/>
      <c r="C20" s="50" t="s">
        <v>36</v>
      </c>
      <c r="D20" s="16">
        <v>5000</v>
      </c>
    </row>
    <row r="21" ht="15" customHeight="1" spans="1:4">
      <c r="A21" s="47" t="s">
        <v>37</v>
      </c>
      <c r="B21" s="48">
        <f>SUM(B22:B24)</f>
        <v>90800</v>
      </c>
      <c r="C21" s="50" t="s">
        <v>38</v>
      </c>
      <c r="D21" s="16">
        <v>4500</v>
      </c>
    </row>
    <row r="22" ht="15" customHeight="1" spans="1:4">
      <c r="A22" s="15" t="s">
        <v>39</v>
      </c>
      <c r="B22" s="12">
        <v>80000</v>
      </c>
      <c r="C22" s="50" t="s">
        <v>40</v>
      </c>
      <c r="D22" s="16">
        <v>2000</v>
      </c>
    </row>
    <row r="23" ht="15" customHeight="1" spans="1:4">
      <c r="A23" s="15" t="s">
        <v>41</v>
      </c>
      <c r="B23" s="12">
        <v>10800</v>
      </c>
      <c r="C23" s="47" t="s">
        <v>42</v>
      </c>
      <c r="D23" s="49">
        <f>D24+D25+D26+D28+D31</f>
        <v>95000</v>
      </c>
    </row>
    <row r="24" ht="15" customHeight="1" spans="1:4">
      <c r="A24" s="15" t="s">
        <v>14</v>
      </c>
      <c r="B24" s="12"/>
      <c r="C24" s="50" t="s">
        <v>43</v>
      </c>
      <c r="D24" s="16">
        <v>10000</v>
      </c>
    </row>
    <row r="25" ht="15" customHeight="1" spans="1:4">
      <c r="A25" s="47" t="s">
        <v>44</v>
      </c>
      <c r="B25" s="48">
        <f>SUM(B26:B27)</f>
        <v>606551</v>
      </c>
      <c r="C25" s="50" t="s">
        <v>45</v>
      </c>
      <c r="D25" s="16">
        <v>6000</v>
      </c>
    </row>
    <row r="26" ht="15" customHeight="1" spans="1:4">
      <c r="A26" s="15" t="s">
        <v>46</v>
      </c>
      <c r="B26" s="15"/>
      <c r="C26" s="50" t="s">
        <v>47</v>
      </c>
      <c r="D26" s="16">
        <v>9000</v>
      </c>
    </row>
    <row r="27" ht="15" customHeight="1" spans="1:4">
      <c r="A27" s="2" t="s">
        <v>48</v>
      </c>
      <c r="B27" s="12">
        <v>606551</v>
      </c>
      <c r="C27" s="50" t="s">
        <v>49</v>
      </c>
      <c r="D27" s="15"/>
    </row>
    <row r="28" ht="15" customHeight="1" spans="1:4">
      <c r="A28" s="2"/>
      <c r="B28" s="15"/>
      <c r="C28" s="50" t="s">
        <v>50</v>
      </c>
      <c r="D28" s="16">
        <v>60000</v>
      </c>
    </row>
    <row r="29" ht="15" customHeight="1" spans="1:4">
      <c r="A29" s="2"/>
      <c r="B29" s="15"/>
      <c r="C29" s="52" t="s">
        <v>51</v>
      </c>
      <c r="D29" s="16">
        <v>30000</v>
      </c>
    </row>
    <row r="30" ht="15" customHeight="1" spans="1:4">
      <c r="A30" s="2"/>
      <c r="B30" s="15"/>
      <c r="C30" s="52" t="s">
        <v>52</v>
      </c>
      <c r="D30" s="16">
        <v>30000</v>
      </c>
    </row>
    <row r="31" ht="15" customHeight="1" spans="1:4">
      <c r="A31" s="2"/>
      <c r="B31" s="15"/>
      <c r="C31" s="50" t="s">
        <v>53</v>
      </c>
      <c r="D31" s="16">
        <v>10000</v>
      </c>
    </row>
    <row r="32" ht="15" customHeight="1" spans="1:4">
      <c r="A32" s="2"/>
      <c r="B32" s="15"/>
      <c r="C32" s="47" t="s">
        <v>54</v>
      </c>
      <c r="D32" s="51"/>
    </row>
    <row r="33" ht="15" customHeight="1" spans="1:4">
      <c r="A33" s="2"/>
      <c r="B33" s="15"/>
      <c r="C33" s="50" t="s">
        <v>55</v>
      </c>
      <c r="D33" s="15"/>
    </row>
    <row r="34" ht="15" customHeight="1" spans="1:4">
      <c r="A34" s="2"/>
      <c r="B34" s="15"/>
      <c r="C34" s="50" t="s">
        <v>56</v>
      </c>
      <c r="D34" s="15"/>
    </row>
    <row r="35" ht="15" customHeight="1" spans="1:4">
      <c r="A35" s="2"/>
      <c r="B35" s="15"/>
      <c r="C35" s="50" t="s">
        <v>14</v>
      </c>
      <c r="D35" s="16"/>
    </row>
    <row r="36" ht="15" customHeight="1" spans="1:4">
      <c r="A36" s="2"/>
      <c r="B36" s="15"/>
      <c r="C36" s="53" t="s">
        <v>57</v>
      </c>
      <c r="D36" s="15"/>
    </row>
    <row r="37" ht="15" customHeight="1" spans="1:4">
      <c r="A37" s="2"/>
      <c r="B37" s="15"/>
      <c r="C37" s="47" t="s">
        <v>58</v>
      </c>
      <c r="D37" s="49">
        <f>SUM(D38:D38)</f>
        <v>50000</v>
      </c>
    </row>
    <row r="38" ht="15" customHeight="1" spans="1:4">
      <c r="A38" s="2"/>
      <c r="B38" s="15"/>
      <c r="C38" s="54" t="s">
        <v>59</v>
      </c>
      <c r="D38" s="16">
        <v>50000</v>
      </c>
    </row>
    <row r="39" ht="15" customHeight="1" spans="1:4">
      <c r="A39" s="2"/>
      <c r="B39" s="15"/>
      <c r="C39" s="47" t="s">
        <v>60</v>
      </c>
      <c r="D39" s="49"/>
    </row>
    <row r="40" ht="15" customHeight="1" spans="1:4">
      <c r="A40" s="2"/>
      <c r="B40" s="15"/>
      <c r="C40" s="55" t="s">
        <v>61</v>
      </c>
      <c r="D40" s="56">
        <v>20000</v>
      </c>
    </row>
    <row r="41" ht="15" customHeight="1" spans="1:4">
      <c r="A41" s="22" t="s">
        <v>62</v>
      </c>
      <c r="B41" s="57">
        <f>B6+B17+B21+B25</f>
        <v>897351</v>
      </c>
      <c r="C41" s="50" t="s">
        <v>62</v>
      </c>
      <c r="D41" s="13">
        <f>D6+D11+D23+D32+D37+D39+D40</f>
        <v>897000</v>
      </c>
    </row>
    <row r="42" ht="80" customHeight="1" spans="1:4">
      <c r="A42" s="58" t="s">
        <v>63</v>
      </c>
      <c r="B42" s="59"/>
      <c r="C42" s="60" t="s">
        <v>64</v>
      </c>
      <c r="D42" s="59"/>
    </row>
    <row r="43" ht="80" customHeight="1" spans="1:4">
      <c r="A43" s="58" t="s">
        <v>65</v>
      </c>
      <c r="B43" s="59"/>
      <c r="C43" s="60" t="s">
        <v>66</v>
      </c>
      <c r="D43" s="59"/>
    </row>
    <row r="44" ht="80" customHeight="1" spans="1:4">
      <c r="A44" s="58" t="s">
        <v>67</v>
      </c>
      <c r="B44" s="59"/>
      <c r="C44" s="60" t="s">
        <v>68</v>
      </c>
      <c r="D44" s="59"/>
    </row>
    <row r="45" ht="80" customHeight="1" spans="1:4">
      <c r="A45" s="58" t="s">
        <v>69</v>
      </c>
      <c r="B45" s="59"/>
      <c r="C45" s="61"/>
      <c r="D45" s="59"/>
    </row>
    <row r="46" ht="80" customHeight="1" spans="1:4">
      <c r="A46" s="58" t="s">
        <v>70</v>
      </c>
      <c r="B46" s="59"/>
      <c r="C46" s="61"/>
      <c r="D46" s="59"/>
    </row>
  </sheetData>
  <mergeCells count="11">
    <mergeCell ref="A2:D2"/>
    <mergeCell ref="A3:D3"/>
    <mergeCell ref="A4:D4"/>
    <mergeCell ref="A42:B42"/>
    <mergeCell ref="C42:D42"/>
    <mergeCell ref="A43:B43"/>
    <mergeCell ref="C43:D43"/>
    <mergeCell ref="A44:B44"/>
    <mergeCell ref="C44:D44"/>
    <mergeCell ref="A45:D45"/>
    <mergeCell ref="A46:D46"/>
  </mergeCells>
  <pageMargins left="0.802777777777778" right="0.802777777777778" top="0.802777777777778" bottom="0.409027777777778" header="0.5" footer="0.5"/>
  <pageSetup paperSize="9" fitToHeight="0" orientation="portrait" horizontalDpi="600"/>
  <headerFooter/>
  <ignoredErrors>
    <ignoredError sqref="D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workbookViewId="0">
      <pane ySplit="3" topLeftCell="A4" activePane="bottomLeft" state="frozen"/>
      <selection/>
      <selection pane="bottomLeft" activeCell="Q4" sqref="Q4"/>
    </sheetView>
  </sheetViews>
  <sheetFormatPr defaultColWidth="20.625" defaultRowHeight="13.5"/>
  <cols>
    <col min="1" max="1" width="20.625" customWidth="1"/>
    <col min="2" max="2" width="13.125" customWidth="1"/>
    <col min="3" max="3" width="18.875" hidden="1" customWidth="1"/>
    <col min="4" max="4" width="41.625" hidden="1" customWidth="1"/>
    <col min="5" max="5" width="14.125" hidden="1" customWidth="1"/>
    <col min="6" max="6" width="15.875" hidden="1" customWidth="1"/>
    <col min="7" max="7" width="38.125" style="3" customWidth="1"/>
    <col min="8" max="9" width="20.625" hidden="1" customWidth="1"/>
    <col min="10" max="10" width="23.125" hidden="1" customWidth="1"/>
    <col min="11" max="11" width="11.375" hidden="1" customWidth="1"/>
    <col min="12" max="16384" width="20.625" customWidth="1"/>
  </cols>
  <sheetData>
    <row r="1" ht="29" customHeight="1" spans="1:10">
      <c r="A1" s="4" t="s">
        <v>0</v>
      </c>
      <c r="B1" s="4"/>
      <c r="H1" s="5" t="s">
        <v>4</v>
      </c>
      <c r="I1" s="9" t="s">
        <v>6</v>
      </c>
      <c r="J1" s="9" t="s">
        <v>71</v>
      </c>
    </row>
    <row r="2" ht="41" customHeight="1" spans="1:11">
      <c r="A2" s="6" t="s">
        <v>72</v>
      </c>
      <c r="B2" s="7"/>
      <c r="C2" s="7"/>
      <c r="D2" s="7"/>
      <c r="E2" s="7"/>
      <c r="F2" s="7"/>
      <c r="H2" s="5">
        <f>C37</f>
        <v>906679.84</v>
      </c>
      <c r="I2" s="9">
        <f>F37</f>
        <v>455096.33</v>
      </c>
      <c r="J2">
        <v>672249.1</v>
      </c>
      <c r="K2">
        <v>169076.41</v>
      </c>
    </row>
    <row r="3" ht="50" customHeight="1" spans="1:8">
      <c r="A3" s="8" t="s">
        <v>73</v>
      </c>
      <c r="B3" s="8"/>
      <c r="C3" s="8"/>
      <c r="D3" s="8" t="s">
        <v>74</v>
      </c>
      <c r="E3" s="8"/>
      <c r="F3" s="8"/>
      <c r="H3" s="9" t="s">
        <v>75</v>
      </c>
    </row>
    <row r="4" ht="36" customHeight="1" spans="1:8">
      <c r="A4" s="10" t="s">
        <v>4</v>
      </c>
      <c r="B4" s="10" t="s">
        <v>76</v>
      </c>
      <c r="C4" s="10" t="s">
        <v>77</v>
      </c>
      <c r="D4" s="10" t="s">
        <v>6</v>
      </c>
      <c r="E4" s="10" t="s">
        <v>76</v>
      </c>
      <c r="F4" s="10" t="s">
        <v>78</v>
      </c>
      <c r="H4">
        <f>H2+J2-I2+K2</f>
        <v>1292909.02</v>
      </c>
    </row>
    <row r="5" ht="20" customHeight="1" spans="1:6">
      <c r="A5" s="11" t="s">
        <v>7</v>
      </c>
      <c r="B5" s="11"/>
      <c r="C5" s="12"/>
      <c r="D5" s="11" t="s">
        <v>8</v>
      </c>
      <c r="E5" s="13"/>
      <c r="F5" s="14"/>
    </row>
    <row r="6" ht="20" customHeight="1" spans="1:6">
      <c r="A6" s="15" t="s">
        <v>9</v>
      </c>
      <c r="B6" s="15"/>
      <c r="C6" s="12"/>
      <c r="D6" s="15" t="s">
        <v>79</v>
      </c>
      <c r="E6" s="16"/>
      <c r="F6" s="14"/>
    </row>
    <row r="7" ht="20" customHeight="1" spans="1:6">
      <c r="A7" s="15" t="s">
        <v>11</v>
      </c>
      <c r="B7" s="15"/>
      <c r="C7" s="12"/>
      <c r="D7" s="15" t="s">
        <v>80</v>
      </c>
      <c r="E7" s="16"/>
      <c r="F7" s="14"/>
    </row>
    <row r="8" ht="20" customHeight="1" spans="1:6">
      <c r="A8" s="15" t="s">
        <v>13</v>
      </c>
      <c r="B8" s="12"/>
      <c r="C8" s="12"/>
      <c r="D8" s="15" t="s">
        <v>81</v>
      </c>
      <c r="E8" s="16"/>
      <c r="F8" s="14"/>
    </row>
    <row r="9" ht="20" customHeight="1" spans="1:6">
      <c r="A9" s="15" t="s">
        <v>82</v>
      </c>
      <c r="B9" s="12">
        <v>110000</v>
      </c>
      <c r="C9" s="17">
        <v>110810</v>
      </c>
      <c r="D9" s="11" t="s">
        <v>16</v>
      </c>
      <c r="E9" s="13"/>
      <c r="F9" s="14"/>
    </row>
    <row r="10" ht="20" customHeight="1" spans="1:6">
      <c r="A10" s="15" t="s">
        <v>17</v>
      </c>
      <c r="B10" s="12">
        <v>90000</v>
      </c>
      <c r="C10" s="17">
        <v>90000</v>
      </c>
      <c r="D10" s="11" t="s">
        <v>18</v>
      </c>
      <c r="E10" s="13"/>
      <c r="F10" s="14"/>
    </row>
    <row r="11" ht="20" customHeight="1" spans="1:10">
      <c r="A11" s="15" t="s">
        <v>19</v>
      </c>
      <c r="B11" s="12"/>
      <c r="C11" s="18"/>
      <c r="D11" s="15" t="s">
        <v>20</v>
      </c>
      <c r="E11" s="16">
        <v>23000</v>
      </c>
      <c r="F11" s="14">
        <v>18164.1</v>
      </c>
      <c r="H11" t="s">
        <v>83</v>
      </c>
      <c r="I11" s="29">
        <v>17354.1</v>
      </c>
      <c r="J11" t="s">
        <v>20</v>
      </c>
    </row>
    <row r="12" ht="20" customHeight="1" spans="1:10">
      <c r="A12" s="2" t="s">
        <v>21</v>
      </c>
      <c r="B12" s="12"/>
      <c r="C12" s="18"/>
      <c r="D12" s="15" t="s">
        <v>22</v>
      </c>
      <c r="E12" s="16">
        <v>60000</v>
      </c>
      <c r="F12" s="14">
        <v>4356</v>
      </c>
      <c r="H12" t="s">
        <v>84</v>
      </c>
      <c r="I12" s="29">
        <v>5000</v>
      </c>
      <c r="J12" t="s">
        <v>20</v>
      </c>
    </row>
    <row r="13" ht="20" customHeight="1" spans="1:10">
      <c r="A13" s="2" t="s">
        <v>23</v>
      </c>
      <c r="B13" s="12"/>
      <c r="C13" s="17">
        <f>9477.57+7581.33+237608.19</f>
        <v>254667.09</v>
      </c>
      <c r="D13" s="15" t="s">
        <v>24</v>
      </c>
      <c r="E13" s="16">
        <v>5000</v>
      </c>
      <c r="F13" s="14">
        <v>2467.6</v>
      </c>
      <c r="H13" t="s">
        <v>85</v>
      </c>
      <c r="I13" s="29">
        <v>2580</v>
      </c>
      <c r="J13" t="s">
        <v>22</v>
      </c>
    </row>
    <row r="14" ht="20" customHeight="1" spans="1:10">
      <c r="A14" s="2" t="s">
        <v>25</v>
      </c>
      <c r="B14" s="12"/>
      <c r="C14" s="17">
        <v>109700</v>
      </c>
      <c r="D14" s="15" t="s">
        <v>26</v>
      </c>
      <c r="E14" s="16">
        <v>1500</v>
      </c>
      <c r="F14" s="14">
        <f>I15</f>
        <v>1088</v>
      </c>
      <c r="H14" t="s">
        <v>86</v>
      </c>
      <c r="I14" s="29">
        <v>15306.29</v>
      </c>
      <c r="J14" t="s">
        <v>24</v>
      </c>
    </row>
    <row r="15" ht="20" customHeight="1" spans="1:10">
      <c r="A15" s="15" t="s">
        <v>27</v>
      </c>
      <c r="B15" s="12"/>
      <c r="C15" s="18">
        <f>318.21+360.64+435.75+285.15</f>
        <v>1399.75</v>
      </c>
      <c r="D15" s="15" t="s">
        <v>28</v>
      </c>
      <c r="E15" s="16">
        <v>3000</v>
      </c>
      <c r="F15" s="14"/>
      <c r="H15" t="s">
        <v>87</v>
      </c>
      <c r="I15" s="29">
        <v>1088</v>
      </c>
      <c r="J15" t="s">
        <v>26</v>
      </c>
    </row>
    <row r="16" ht="20" customHeight="1" spans="1:10">
      <c r="A16" s="11" t="s">
        <v>29</v>
      </c>
      <c r="B16" s="12"/>
      <c r="C16" s="18"/>
      <c r="D16" s="15" t="s">
        <v>30</v>
      </c>
      <c r="E16" s="16">
        <v>18000</v>
      </c>
      <c r="F16" s="14">
        <f>I16</f>
        <v>18160</v>
      </c>
      <c r="G16" s="3" t="s">
        <v>88</v>
      </c>
      <c r="H16" t="s">
        <v>89</v>
      </c>
      <c r="I16" s="29">
        <v>18160</v>
      </c>
      <c r="J16" t="s">
        <v>30</v>
      </c>
    </row>
    <row r="17" ht="20" customHeight="1" spans="1:10">
      <c r="A17" s="15" t="s">
        <v>31</v>
      </c>
      <c r="B17" s="12"/>
      <c r="C17" s="18"/>
      <c r="D17" s="15" t="s">
        <v>32</v>
      </c>
      <c r="E17" s="16">
        <v>15000</v>
      </c>
      <c r="F17" s="14">
        <v>15808.55</v>
      </c>
      <c r="G17" s="3" t="s">
        <v>90</v>
      </c>
      <c r="H17" s="19" t="s">
        <v>91</v>
      </c>
      <c r="I17" s="29">
        <v>11790</v>
      </c>
      <c r="J17" t="s">
        <v>92</v>
      </c>
    </row>
    <row r="18" ht="20" customHeight="1" spans="1:10">
      <c r="A18" s="15" t="s">
        <v>33</v>
      </c>
      <c r="B18" s="12"/>
      <c r="C18" s="18"/>
      <c r="D18" s="15" t="s">
        <v>34</v>
      </c>
      <c r="E18" s="16">
        <v>6000</v>
      </c>
      <c r="F18" s="14">
        <f>4000+23500</f>
        <v>27500</v>
      </c>
      <c r="H18" s="19" t="s">
        <v>93</v>
      </c>
      <c r="I18" s="29">
        <v>4400</v>
      </c>
      <c r="J18" t="s">
        <v>38</v>
      </c>
    </row>
    <row r="19" ht="20" customHeight="1" spans="1:10">
      <c r="A19" s="15" t="s">
        <v>35</v>
      </c>
      <c r="B19" s="12"/>
      <c r="C19" s="18"/>
      <c r="D19" s="15" t="s">
        <v>92</v>
      </c>
      <c r="E19" s="16">
        <v>15000</v>
      </c>
      <c r="F19" s="14">
        <v>6710</v>
      </c>
      <c r="H19" s="19" t="s">
        <v>94</v>
      </c>
      <c r="I19" s="29">
        <v>4000</v>
      </c>
      <c r="J19" t="s">
        <v>34</v>
      </c>
    </row>
    <row r="20" ht="20" customHeight="1" spans="1:10">
      <c r="A20" s="11" t="s">
        <v>37</v>
      </c>
      <c r="B20" s="12"/>
      <c r="C20" s="18"/>
      <c r="D20" s="15" t="s">
        <v>38</v>
      </c>
      <c r="E20" s="16">
        <v>5000</v>
      </c>
      <c r="F20" s="14"/>
      <c r="H20" t="s">
        <v>95</v>
      </c>
      <c r="I20" s="29">
        <v>9131.49</v>
      </c>
      <c r="J20" t="s">
        <v>32</v>
      </c>
    </row>
    <row r="21" ht="20" customHeight="1" spans="1:10">
      <c r="A21" s="15" t="s">
        <v>39</v>
      </c>
      <c r="B21" s="12">
        <v>80000</v>
      </c>
      <c r="C21" s="17">
        <v>40000</v>
      </c>
      <c r="D21" s="15" t="s">
        <v>96</v>
      </c>
      <c r="E21" s="16">
        <v>5000</v>
      </c>
      <c r="F21" s="14">
        <v>5365.63</v>
      </c>
      <c r="H21" t="s">
        <v>97</v>
      </c>
      <c r="I21" s="30">
        <v>7374.95</v>
      </c>
      <c r="J21" t="s">
        <v>98</v>
      </c>
    </row>
    <row r="22" ht="20" customHeight="1" spans="1:10">
      <c r="A22" s="15" t="s">
        <v>41</v>
      </c>
      <c r="B22" s="12">
        <v>10800</v>
      </c>
      <c r="C22" s="17">
        <v>10800</v>
      </c>
      <c r="D22" s="15" t="s">
        <v>99</v>
      </c>
      <c r="E22" s="16"/>
      <c r="F22" s="14"/>
      <c r="H22" t="s">
        <v>100</v>
      </c>
      <c r="I22" s="30">
        <v>900</v>
      </c>
      <c r="J22" t="s">
        <v>98</v>
      </c>
    </row>
    <row r="23" ht="20" customHeight="1" spans="1:10">
      <c r="A23" s="15" t="s">
        <v>14</v>
      </c>
      <c r="B23" s="12"/>
      <c r="C23" s="18">
        <f>3000+3000</f>
        <v>6000</v>
      </c>
      <c r="D23" s="11" t="s">
        <v>42</v>
      </c>
      <c r="E23" s="13"/>
      <c r="F23" s="14"/>
      <c r="H23" s="20" t="s">
        <v>101</v>
      </c>
      <c r="I23" s="30">
        <v>8500</v>
      </c>
      <c r="J23" t="s">
        <v>98</v>
      </c>
    </row>
    <row r="24" ht="43" customHeight="1" spans="1:10">
      <c r="A24" s="11" t="s">
        <v>44</v>
      </c>
      <c r="B24" s="12"/>
      <c r="C24" s="18"/>
      <c r="D24" s="15" t="s">
        <v>102</v>
      </c>
      <c r="E24" s="16">
        <v>40000</v>
      </c>
      <c r="F24" s="14"/>
      <c r="H24" t="s">
        <v>103</v>
      </c>
      <c r="I24" s="30">
        <v>3900</v>
      </c>
      <c r="J24" t="s">
        <v>98</v>
      </c>
    </row>
    <row r="25" ht="30" customHeight="1" spans="1:10">
      <c r="A25" s="15" t="s">
        <v>46</v>
      </c>
      <c r="B25" s="12"/>
      <c r="C25" s="18"/>
      <c r="D25" s="15" t="s">
        <v>104</v>
      </c>
      <c r="E25" s="16">
        <v>15000</v>
      </c>
      <c r="F25" s="14">
        <f>I33+I34</f>
        <v>10416</v>
      </c>
      <c r="G25" s="3" t="s">
        <v>105</v>
      </c>
      <c r="H25" s="21" t="s">
        <v>106</v>
      </c>
      <c r="I25" s="30">
        <v>15000</v>
      </c>
      <c r="J25" t="s">
        <v>98</v>
      </c>
    </row>
    <row r="26" ht="20" customHeight="1" spans="1:10">
      <c r="A26" s="2" t="s">
        <v>107</v>
      </c>
      <c r="B26" s="12"/>
      <c r="C26" s="17"/>
      <c r="D26" s="15" t="s">
        <v>108</v>
      </c>
      <c r="E26" s="16"/>
      <c r="F26" s="14">
        <v>7374.95</v>
      </c>
      <c r="H26" t="s">
        <v>109</v>
      </c>
      <c r="I26" s="31">
        <v>23000</v>
      </c>
      <c r="J26" t="s">
        <v>110</v>
      </c>
    </row>
    <row r="27" ht="39" customHeight="1" spans="1:10">
      <c r="A27" s="22" t="s">
        <v>111</v>
      </c>
      <c r="B27" s="12"/>
      <c r="C27" s="17">
        <v>283303</v>
      </c>
      <c r="D27" s="15" t="s">
        <v>49</v>
      </c>
      <c r="E27" s="16"/>
      <c r="F27" s="14">
        <v>19800</v>
      </c>
      <c r="G27" s="3" t="s">
        <v>112</v>
      </c>
      <c r="H27" s="21" t="s">
        <v>113</v>
      </c>
      <c r="I27" s="31">
        <v>30000</v>
      </c>
      <c r="J27" t="s">
        <v>110</v>
      </c>
    </row>
    <row r="28" ht="39" customHeight="1" spans="1:10">
      <c r="A28" s="2"/>
      <c r="B28" s="12"/>
      <c r="C28" s="18"/>
      <c r="D28" s="15" t="s">
        <v>50</v>
      </c>
      <c r="E28" s="16">
        <v>60000</v>
      </c>
      <c r="F28" s="14">
        <f>SUM(I26:I27)</f>
        <v>53000</v>
      </c>
      <c r="G28" s="3" t="s">
        <v>114</v>
      </c>
      <c r="H28" s="20" t="s">
        <v>115</v>
      </c>
      <c r="I28" s="32">
        <v>2310</v>
      </c>
      <c r="J28" t="s">
        <v>116</v>
      </c>
    </row>
    <row r="29" ht="20" customHeight="1" spans="1:10">
      <c r="A29" s="15"/>
      <c r="B29" s="12"/>
      <c r="C29" s="12"/>
      <c r="D29" s="15" t="s">
        <v>117</v>
      </c>
      <c r="E29" s="16">
        <v>20000</v>
      </c>
      <c r="F29" s="14">
        <f>I35</f>
        <v>111000</v>
      </c>
      <c r="G29" s="3" t="s">
        <v>118</v>
      </c>
      <c r="H29" s="21" t="s">
        <v>119</v>
      </c>
      <c r="I29" s="33">
        <v>24385.5</v>
      </c>
      <c r="J29" t="s">
        <v>120</v>
      </c>
    </row>
    <row r="30" ht="20" customHeight="1" spans="1:10">
      <c r="A30" s="15"/>
      <c r="B30" s="12"/>
      <c r="C30" s="12"/>
      <c r="D30" s="11" t="s">
        <v>54</v>
      </c>
      <c r="E30" s="13"/>
      <c r="F30" s="14"/>
      <c r="H30" t="s">
        <v>121</v>
      </c>
      <c r="I30" s="33">
        <v>89500</v>
      </c>
      <c r="J30" t="s">
        <v>120</v>
      </c>
    </row>
    <row r="31" ht="20" customHeight="1" spans="1:10">
      <c r="A31" s="15"/>
      <c r="B31" s="12"/>
      <c r="C31" s="12"/>
      <c r="D31" s="15" t="s">
        <v>55</v>
      </c>
      <c r="E31" s="16"/>
      <c r="F31" s="14"/>
      <c r="H31" t="s">
        <v>122</v>
      </c>
      <c r="I31">
        <v>30000</v>
      </c>
      <c r="J31" t="s">
        <v>116</v>
      </c>
    </row>
    <row r="32" ht="20" customHeight="1" spans="1:10">
      <c r="A32" s="15"/>
      <c r="B32" s="12"/>
      <c r="C32" s="12"/>
      <c r="D32" s="15" t="s">
        <v>56</v>
      </c>
      <c r="E32" s="16"/>
      <c r="F32" s="14"/>
      <c r="H32" t="s">
        <v>123</v>
      </c>
      <c r="I32">
        <v>10000</v>
      </c>
      <c r="J32" t="s">
        <v>116</v>
      </c>
    </row>
    <row r="33" ht="20" customHeight="1" spans="1:10">
      <c r="A33" s="15"/>
      <c r="B33" s="12"/>
      <c r="C33" s="12"/>
      <c r="D33" s="15" t="s">
        <v>124</v>
      </c>
      <c r="E33" s="16">
        <v>12000</v>
      </c>
      <c r="F33" s="14"/>
      <c r="G33" s="3" t="s">
        <v>125</v>
      </c>
      <c r="H33" t="s">
        <v>126</v>
      </c>
      <c r="I33" s="33">
        <v>2160</v>
      </c>
      <c r="J33" t="s">
        <v>127</v>
      </c>
    </row>
    <row r="34" ht="43" customHeight="1" spans="1:10">
      <c r="A34" s="15"/>
      <c r="B34" s="12"/>
      <c r="C34" s="12"/>
      <c r="D34" s="11" t="s">
        <v>128</v>
      </c>
      <c r="E34" s="13">
        <v>65000</v>
      </c>
      <c r="F34" s="16">
        <f>I30+I29</f>
        <v>113885.5</v>
      </c>
      <c r="G34" s="3" t="s">
        <v>129</v>
      </c>
      <c r="H34" t="s">
        <v>130</v>
      </c>
      <c r="I34" s="33">
        <v>8256</v>
      </c>
      <c r="J34" t="s">
        <v>127</v>
      </c>
    </row>
    <row r="35" ht="20" customHeight="1" spans="1:10">
      <c r="A35" s="15"/>
      <c r="B35" s="12"/>
      <c r="C35" s="12"/>
      <c r="D35" s="11" t="s">
        <v>131</v>
      </c>
      <c r="E35" s="13">
        <v>280000</v>
      </c>
      <c r="F35" s="14"/>
      <c r="H35" t="s">
        <v>132</v>
      </c>
      <c r="I35" s="33">
        <v>111000</v>
      </c>
      <c r="J35" t="s">
        <v>133</v>
      </c>
    </row>
    <row r="36" ht="20" customHeight="1" spans="1:7">
      <c r="A36" s="15"/>
      <c r="B36" s="12"/>
      <c r="C36" s="12"/>
      <c r="D36" s="11" t="s">
        <v>134</v>
      </c>
      <c r="E36" s="13"/>
      <c r="F36" s="14">
        <v>40000</v>
      </c>
      <c r="G36" s="3" t="s">
        <v>135</v>
      </c>
    </row>
    <row r="37" ht="20" customHeight="1" spans="1:6">
      <c r="A37" s="15" t="s">
        <v>62</v>
      </c>
      <c r="B37" s="12">
        <f>SUM(B5:B34)</f>
        <v>290800</v>
      </c>
      <c r="C37" s="12">
        <f>SUM(C5:C34)</f>
        <v>906679.84</v>
      </c>
      <c r="D37" s="15" t="s">
        <v>62</v>
      </c>
      <c r="E37" s="15">
        <f>SUM(E10:E35)</f>
        <v>648500</v>
      </c>
      <c r="F37" s="2">
        <f>SUM(F5:F36)</f>
        <v>455096.33</v>
      </c>
    </row>
    <row r="38" ht="200" customHeight="1" spans="1:9">
      <c r="A38" s="23" t="s">
        <v>136</v>
      </c>
      <c r="B38" s="24"/>
      <c r="C38" s="24"/>
      <c r="D38" s="24"/>
      <c r="E38" s="24"/>
      <c r="F38" s="25"/>
      <c r="I38">
        <f>SUM(I11:I36)</f>
        <v>455096.33</v>
      </c>
    </row>
    <row r="39" ht="111" customHeight="1" spans="1:6">
      <c r="A39" s="26" t="s">
        <v>137</v>
      </c>
      <c r="B39" s="27"/>
      <c r="C39" s="28"/>
      <c r="D39" s="26" t="s">
        <v>138</v>
      </c>
      <c r="E39" s="27"/>
      <c r="F39" s="28"/>
    </row>
  </sheetData>
  <mergeCells count="6">
    <mergeCell ref="A2:F2"/>
    <mergeCell ref="A3:C3"/>
    <mergeCell ref="D3:F3"/>
    <mergeCell ref="A38:F38"/>
    <mergeCell ref="A39:C39"/>
    <mergeCell ref="D39:F39"/>
  </mergeCells>
  <pageMargins left="0.75" right="0.75" top="1" bottom="1" header="0.5" footer="0.5"/>
  <pageSetup paperSize="9" scale="57" orientation="portrait"/>
  <headerFooter/>
  <ignoredErrors>
    <ignoredError sqref="F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9" sqref="B9"/>
    </sheetView>
  </sheetViews>
  <sheetFormatPr defaultColWidth="9" defaultRowHeight="13.5" outlineLevelCol="1"/>
  <cols>
    <col min="1" max="2" width="30.625" customWidth="1"/>
  </cols>
  <sheetData>
    <row r="1" ht="50" customHeight="1" spans="1:2">
      <c r="A1" s="1" t="s">
        <v>139</v>
      </c>
      <c r="B1" s="1" t="s">
        <v>140</v>
      </c>
    </row>
    <row r="2" ht="26" customHeight="1" spans="1:2">
      <c r="A2" s="1" t="s">
        <v>141</v>
      </c>
      <c r="B2" s="2" t="s">
        <v>142</v>
      </c>
    </row>
    <row r="3" ht="26" customHeight="1" spans="1:2">
      <c r="A3" s="1"/>
      <c r="B3" s="2" t="s">
        <v>143</v>
      </c>
    </row>
    <row r="4" ht="26" customHeight="1" spans="1:2">
      <c r="A4" s="1"/>
      <c r="B4" s="2" t="s">
        <v>144</v>
      </c>
    </row>
    <row r="5" ht="26" customHeight="1" spans="1:2">
      <c r="A5" s="1"/>
      <c r="B5" s="2" t="s">
        <v>145</v>
      </c>
    </row>
    <row r="6" ht="26" customHeight="1" spans="1:2">
      <c r="A6" s="1"/>
      <c r="B6" s="2" t="s">
        <v>146</v>
      </c>
    </row>
    <row r="7" ht="26" customHeight="1" spans="1:2">
      <c r="A7" s="1" t="s">
        <v>147</v>
      </c>
      <c r="B7" s="2" t="s">
        <v>148</v>
      </c>
    </row>
    <row r="8" ht="26" customHeight="1" spans="1:2">
      <c r="A8" s="1"/>
      <c r="B8" s="2" t="s">
        <v>149</v>
      </c>
    </row>
    <row r="9" ht="26" customHeight="1" spans="1:2">
      <c r="A9" s="1"/>
      <c r="B9" s="2" t="s">
        <v>150</v>
      </c>
    </row>
    <row r="10" ht="26" customHeight="1" spans="1:2">
      <c r="A10" s="1" t="s">
        <v>151</v>
      </c>
      <c r="B10" s="2"/>
    </row>
    <row r="11" ht="26" customHeight="1" spans="1:2">
      <c r="A11" s="1" t="s">
        <v>152</v>
      </c>
      <c r="B11" s="2"/>
    </row>
    <row r="12" ht="26" customHeight="1" spans="1:2">
      <c r="A12" s="1" t="s">
        <v>153</v>
      </c>
      <c r="B12" s="2"/>
    </row>
    <row r="13" ht="26" customHeight="1" spans="1:2">
      <c r="A13" s="1" t="s">
        <v>154</v>
      </c>
      <c r="B13" s="2"/>
    </row>
    <row r="14" ht="26" customHeight="1" spans="1:2">
      <c r="A14" s="1" t="s">
        <v>155</v>
      </c>
      <c r="B14" s="2" t="s">
        <v>156</v>
      </c>
    </row>
    <row r="15" ht="26" customHeight="1" spans="1:2">
      <c r="A15" s="1" t="s">
        <v>157</v>
      </c>
      <c r="B15" s="2" t="s">
        <v>98</v>
      </c>
    </row>
    <row r="16" ht="26" customHeight="1" spans="1:2">
      <c r="A16" s="1"/>
      <c r="B16" s="2" t="s">
        <v>158</v>
      </c>
    </row>
    <row r="17" ht="26" customHeight="1" spans="1:2">
      <c r="A17" s="1"/>
      <c r="B17" s="2" t="s">
        <v>159</v>
      </c>
    </row>
    <row r="18" ht="26" customHeight="1" spans="1:2">
      <c r="A18" s="1"/>
      <c r="B18" s="2" t="s">
        <v>146</v>
      </c>
    </row>
    <row r="19" ht="26" customHeight="1" spans="1:2">
      <c r="A19" s="1" t="s">
        <v>116</v>
      </c>
      <c r="B19" s="2"/>
    </row>
    <row r="20" ht="26" customHeight="1" spans="1:2">
      <c r="A20" s="1" t="s">
        <v>160</v>
      </c>
      <c r="B20" s="2"/>
    </row>
  </sheetData>
  <mergeCells count="3">
    <mergeCell ref="A2:A6"/>
    <mergeCell ref="A7:A9"/>
    <mergeCell ref="A15:A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预算（新）</vt:lpstr>
      <vt:lpstr>决算（新）</vt:lpstr>
      <vt:lpstr>系统预算编制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HERO</cp:lastModifiedBy>
  <dcterms:created xsi:type="dcterms:W3CDTF">2020-03-02T07:17:00Z</dcterms:created>
  <dcterms:modified xsi:type="dcterms:W3CDTF">2025-03-12T08:41:44Z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E330922235CF40679E83136E7132B306_13</vt:lpwstr>
  </property>
  <property fmtid="{D5CDD505-2E9C-101B-9397-08002B2CF9AE}" pid="4" name="KSOReadingLayout">
    <vt:bool>true</vt:bool>
  </property>
</Properties>
</file>